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I:\UPN_SSZT_HKR\Stavby\Opravné práce a externí údržba\4) Podklady pro soutěž\64023xxx_OP_Oprava SZZ Nový Bydžov\rozpočty\ZŘ\"/>
    </mc:Choice>
  </mc:AlternateContent>
  <bookViews>
    <workbookView xWindow="0" yWindow="0" windowWidth="0" windowHeight="0"/>
  </bookViews>
  <sheets>
    <sheet name="Rekapitulace zakázky" sheetId="1" r:id="rId1"/>
    <sheet name="01 - Technologie zab. zař." sheetId="2" r:id="rId2"/>
    <sheet name="02 - Zemní práce" sheetId="3" r:id="rId3"/>
    <sheet name="03 - PZS v km 34,038" sheetId="4" r:id="rId4"/>
    <sheet name="01 - Sděl. zař. N. B." sheetId="5" r:id="rId5"/>
    <sheet name="02 - Zemní práce_01" sheetId="6" r:id="rId6"/>
    <sheet name="01 - Napájení NN" sheetId="7" r:id="rId7"/>
    <sheet name="02 - Zemní práce_02" sheetId="8" r:id="rId8"/>
    <sheet name="01 - Rozvody NN" sheetId="9" r:id="rId9"/>
    <sheet name="02 - Zemní práce_03" sheetId="10" r:id="rId10"/>
    <sheet name="01 - EO výhybek" sheetId="11" r:id="rId11"/>
    <sheet name="02 - Zemní práce_04" sheetId="12" r:id="rId12"/>
    <sheet name="100 - VON" sheetId="13" r:id="rId13"/>
    <sheet name="Seznam figur" sheetId="14" r:id="rId14"/>
  </sheets>
  <definedNames>
    <definedName name="_xlnm.Print_Area" localSheetId="0">'Rekapitulace zakázky'!$D$4:$AO$36,'Rekapitulace zakázky'!$C$42:$AQ$72</definedName>
    <definedName name="_xlnm.Print_Titles" localSheetId="0">'Rekapitulace zakázky'!$52:$52</definedName>
    <definedName name="_xlnm._FilterDatabase" localSheetId="1" hidden="1">'01 - Technologie zab. zař.'!$C$103:$K$613</definedName>
    <definedName name="_xlnm.Print_Area" localSheetId="1">'01 - Technologie zab. zař.'!$C$4:$J$41,'01 - Technologie zab. zař.'!$C$89:$K$613</definedName>
    <definedName name="_xlnm.Print_Titles" localSheetId="1">'01 - Technologie zab. zař.'!$103:$103</definedName>
    <definedName name="_xlnm._FilterDatabase" localSheetId="2" hidden="1">'02 - Zemní práce'!$C$91:$K$244</definedName>
    <definedName name="_xlnm.Print_Area" localSheetId="2">'02 - Zemní práce'!$C$4:$J$41,'02 - Zemní práce'!$C$77:$K$244</definedName>
    <definedName name="_xlnm.Print_Titles" localSheetId="2">'02 - Zemní práce'!$91:$91</definedName>
    <definedName name="_xlnm._FilterDatabase" localSheetId="3" hidden="1">'03 - PZS v km 34,038'!$C$89:$K$135</definedName>
    <definedName name="_xlnm.Print_Area" localSheetId="3">'03 - PZS v km 34,038'!$C$4:$J$41,'03 - PZS v km 34,038'!$C$75:$K$135</definedName>
    <definedName name="_xlnm.Print_Titles" localSheetId="3">'03 - PZS v km 34,038'!$89:$89</definedName>
    <definedName name="_xlnm._FilterDatabase" localSheetId="4" hidden="1">'01 - Sděl. zař. N. B.'!$C$86:$K$201</definedName>
    <definedName name="_xlnm.Print_Area" localSheetId="4">'01 - Sděl. zař. N. B.'!$C$4:$J$41,'01 - Sděl. zař. N. B.'!$C$72:$K$201</definedName>
    <definedName name="_xlnm.Print_Titles" localSheetId="4">'01 - Sděl. zař. N. B.'!$86:$86</definedName>
    <definedName name="_xlnm._FilterDatabase" localSheetId="5" hidden="1">'02 - Zemní práce_01'!$C$88:$K$116</definedName>
    <definedName name="_xlnm.Print_Area" localSheetId="5">'02 - Zemní práce_01'!$C$4:$J$41,'02 - Zemní práce_01'!$C$74:$K$116</definedName>
    <definedName name="_xlnm.Print_Titles" localSheetId="5">'02 - Zemní práce_01'!$88:$88</definedName>
    <definedName name="_xlnm._FilterDatabase" localSheetId="6" hidden="1">'01 - Napájení NN'!$C$90:$K$122</definedName>
    <definedName name="_xlnm.Print_Area" localSheetId="6">'01 - Napájení NN'!$C$4:$J$41,'01 - Napájení NN'!$C$76:$K$122</definedName>
    <definedName name="_xlnm.Print_Titles" localSheetId="6">'01 - Napájení NN'!$90:$90</definedName>
    <definedName name="_xlnm._FilterDatabase" localSheetId="7" hidden="1">'02 - Zemní práce_02'!$C$85:$K$114</definedName>
    <definedName name="_xlnm.Print_Area" localSheetId="7">'02 - Zemní práce_02'!$C$4:$J$41,'02 - Zemní práce_02'!$C$71:$K$114</definedName>
    <definedName name="_xlnm.Print_Titles" localSheetId="7">'02 - Zemní práce_02'!$85:$85</definedName>
    <definedName name="_xlnm._FilterDatabase" localSheetId="8" hidden="1">'01 - Rozvody NN'!$C$92:$K$185</definedName>
    <definedName name="_xlnm.Print_Area" localSheetId="8">'01 - Rozvody NN'!$C$4:$J$41,'01 - Rozvody NN'!$C$78:$K$185</definedName>
    <definedName name="_xlnm.Print_Titles" localSheetId="8">'01 - Rozvody NN'!$92:$92</definedName>
    <definedName name="_xlnm._FilterDatabase" localSheetId="9" hidden="1">'02 - Zemní práce_03'!$C$85:$K$151</definedName>
    <definedName name="_xlnm.Print_Area" localSheetId="9">'02 - Zemní práce_03'!$C$4:$J$41,'02 - Zemní práce_03'!$C$71:$K$151</definedName>
    <definedName name="_xlnm.Print_Titles" localSheetId="9">'02 - Zemní práce_03'!$85:$85</definedName>
    <definedName name="_xlnm._FilterDatabase" localSheetId="10" hidden="1">'01 - EO výhybek'!$C$92:$K$189</definedName>
    <definedName name="_xlnm.Print_Area" localSheetId="10">'01 - EO výhybek'!$C$4:$J$41,'01 - EO výhybek'!$C$78:$K$189</definedName>
    <definedName name="_xlnm.Print_Titles" localSheetId="10">'01 - EO výhybek'!$92:$92</definedName>
    <definedName name="_xlnm._FilterDatabase" localSheetId="11" hidden="1">'02 - Zemní práce_04'!$C$85:$K$101</definedName>
    <definedName name="_xlnm.Print_Area" localSheetId="11">'02 - Zemní práce_04'!$C$4:$J$41,'02 - Zemní práce_04'!$C$71:$K$101</definedName>
    <definedName name="_xlnm.Print_Titles" localSheetId="11">'02 - Zemní práce_04'!$85:$85</definedName>
    <definedName name="_xlnm._FilterDatabase" localSheetId="12" hidden="1">'100 - VON'!$C$80:$K$183</definedName>
    <definedName name="_xlnm.Print_Area" localSheetId="12">'100 - VON'!$C$4:$J$39,'100 - VON'!$C$68:$K$183</definedName>
    <definedName name="_xlnm.Print_Titles" localSheetId="12">'100 - VON'!$80:$80</definedName>
    <definedName name="_xlnm.Print_Area" localSheetId="13">'Seznam figur'!$C$4:$G$163</definedName>
    <definedName name="_xlnm.Print_Titles" localSheetId="13">'Seznam figur'!$9:$9</definedName>
  </definedNames>
  <calcPr/>
</workbook>
</file>

<file path=xl/calcChain.xml><?xml version="1.0" encoding="utf-8"?>
<calcChain xmlns="http://schemas.openxmlformats.org/spreadsheetml/2006/main">
  <c i="14" l="1" r="D7"/>
  <c i="13" r="J37"/>
  <c r="J36"/>
  <c i="1" r="AY71"/>
  <c i="13" r="J35"/>
  <c i="1" r="AX71"/>
  <c i="13"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3"/>
  <c r="BH173"/>
  <c r="BG173"/>
  <c r="BF173"/>
  <c r="T173"/>
  <c r="R173"/>
  <c r="P173"/>
  <c r="BI164"/>
  <c r="BH164"/>
  <c r="BG164"/>
  <c r="BF164"/>
  <c r="T164"/>
  <c r="R164"/>
  <c r="P164"/>
  <c r="BI141"/>
  <c r="BH141"/>
  <c r="BG141"/>
  <c r="BF141"/>
  <c r="T141"/>
  <c r="R141"/>
  <c r="P141"/>
  <c r="BI126"/>
  <c r="BH126"/>
  <c r="BG126"/>
  <c r="BF126"/>
  <c r="T126"/>
  <c r="R126"/>
  <c r="P126"/>
  <c r="BI87"/>
  <c r="BH87"/>
  <c r="BG87"/>
  <c r="BF87"/>
  <c r="T87"/>
  <c r="R87"/>
  <c r="P87"/>
  <c r="BI85"/>
  <c r="BH85"/>
  <c r="BG85"/>
  <c r="BF85"/>
  <c r="T85"/>
  <c r="R85"/>
  <c r="P85"/>
  <c r="BI83"/>
  <c r="BH83"/>
  <c r="BG83"/>
  <c r="BF83"/>
  <c r="T83"/>
  <c r="R83"/>
  <c r="P83"/>
  <c r="J78"/>
  <c r="J77"/>
  <c r="F77"/>
  <c r="F75"/>
  <c r="E73"/>
  <c r="J55"/>
  <c r="J54"/>
  <c r="F54"/>
  <c r="F52"/>
  <c r="E50"/>
  <c r="J18"/>
  <c r="E18"/>
  <c r="F78"/>
  <c r="J17"/>
  <c r="J12"/>
  <c r="J52"/>
  <c r="E7"/>
  <c r="E71"/>
  <c i="12" r="J39"/>
  <c r="J38"/>
  <c i="1" r="AY70"/>
  <c i="12" r="J37"/>
  <c i="1" r="AX70"/>
  <c i="12" r="BI101"/>
  <c r="BH101"/>
  <c r="BG101"/>
  <c r="BF101"/>
  <c r="T101"/>
  <c r="R101"/>
  <c r="P101"/>
  <c r="BI99"/>
  <c r="BH99"/>
  <c r="BG99"/>
  <c r="BF99"/>
  <c r="T99"/>
  <c r="R99"/>
  <c r="P99"/>
  <c r="BI97"/>
  <c r="BH97"/>
  <c r="BG97"/>
  <c r="BF97"/>
  <c r="T97"/>
  <c r="R97"/>
  <c r="P97"/>
  <c r="BI95"/>
  <c r="BH95"/>
  <c r="BG95"/>
  <c r="BF95"/>
  <c r="T95"/>
  <c r="R95"/>
  <c r="P95"/>
  <c r="BI93"/>
  <c r="BH93"/>
  <c r="BG93"/>
  <c r="BF93"/>
  <c r="T93"/>
  <c r="R93"/>
  <c r="P93"/>
  <c r="BI90"/>
  <c r="BH90"/>
  <c r="BG90"/>
  <c r="BF90"/>
  <c r="T90"/>
  <c r="R90"/>
  <c r="P90"/>
  <c r="BI88"/>
  <c r="BH88"/>
  <c r="BG88"/>
  <c r="BF88"/>
  <c r="T88"/>
  <c r="R88"/>
  <c r="P88"/>
  <c r="J83"/>
  <c r="J82"/>
  <c r="F82"/>
  <c r="F80"/>
  <c r="E78"/>
  <c r="J59"/>
  <c r="J58"/>
  <c r="F58"/>
  <c r="F56"/>
  <c r="E54"/>
  <c r="J20"/>
  <c r="E20"/>
  <c r="F83"/>
  <c r="J19"/>
  <c r="J14"/>
  <c r="J80"/>
  <c r="E7"/>
  <c r="E74"/>
  <c i="11" r="J39"/>
  <c r="J38"/>
  <c i="1" r="AY69"/>
  <c i="11" r="J37"/>
  <c i="1" r="AX69"/>
  <c i="11"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3"/>
  <c r="BH183"/>
  <c r="BG183"/>
  <c r="BF183"/>
  <c r="T183"/>
  <c r="R183"/>
  <c r="P183"/>
  <c r="BI182"/>
  <c r="BH182"/>
  <c r="BG182"/>
  <c r="BF182"/>
  <c r="T182"/>
  <c r="R182"/>
  <c r="P182"/>
  <c r="BI181"/>
  <c r="BH181"/>
  <c r="BG181"/>
  <c r="BF181"/>
  <c r="T181"/>
  <c r="R181"/>
  <c r="P181"/>
  <c r="BI180"/>
  <c r="BH180"/>
  <c r="BG180"/>
  <c r="BF180"/>
  <c r="T180"/>
  <c r="R180"/>
  <c r="P180"/>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J90"/>
  <c r="J89"/>
  <c r="F89"/>
  <c r="F87"/>
  <c r="E85"/>
  <c r="J59"/>
  <c r="J58"/>
  <c r="F58"/>
  <c r="F56"/>
  <c r="E54"/>
  <c r="J20"/>
  <c r="E20"/>
  <c r="F59"/>
  <c r="J19"/>
  <c r="J14"/>
  <c r="J56"/>
  <c r="E7"/>
  <c r="E50"/>
  <c i="10" r="J39"/>
  <c r="J38"/>
  <c i="1" r="AY67"/>
  <c i="10" r="J37"/>
  <c i="1" r="AX67"/>
  <c i="10" r="BI146"/>
  <c r="BH146"/>
  <c r="BG146"/>
  <c r="BF146"/>
  <c r="T146"/>
  <c r="R146"/>
  <c r="P146"/>
  <c r="BI140"/>
  <c r="BH140"/>
  <c r="BG140"/>
  <c r="BF140"/>
  <c r="T140"/>
  <c r="R140"/>
  <c r="P140"/>
  <c r="BI134"/>
  <c r="BH134"/>
  <c r="BG134"/>
  <c r="BF134"/>
  <c r="T134"/>
  <c r="R134"/>
  <c r="P134"/>
  <c r="BI126"/>
  <c r="BH126"/>
  <c r="BG126"/>
  <c r="BF126"/>
  <c r="T126"/>
  <c r="R126"/>
  <c r="P126"/>
  <c r="BI117"/>
  <c r="BH117"/>
  <c r="BG117"/>
  <c r="BF117"/>
  <c r="T117"/>
  <c r="R117"/>
  <c r="P117"/>
  <c r="BI115"/>
  <c r="BH115"/>
  <c r="BG115"/>
  <c r="BF115"/>
  <c r="T115"/>
  <c r="R115"/>
  <c r="P115"/>
  <c r="BI114"/>
  <c r="BH114"/>
  <c r="BG114"/>
  <c r="BF114"/>
  <c r="T114"/>
  <c r="R114"/>
  <c r="P114"/>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1"/>
  <c r="BH101"/>
  <c r="BG101"/>
  <c r="BF101"/>
  <c r="T101"/>
  <c r="R101"/>
  <c r="P101"/>
  <c r="BI97"/>
  <c r="BH97"/>
  <c r="BG97"/>
  <c r="BF97"/>
  <c r="T97"/>
  <c r="R97"/>
  <c r="P97"/>
  <c r="BI93"/>
  <c r="BH93"/>
  <c r="BG93"/>
  <c r="BF93"/>
  <c r="T93"/>
  <c r="R93"/>
  <c r="P93"/>
  <c r="BI90"/>
  <c r="BH90"/>
  <c r="BG90"/>
  <c r="BF90"/>
  <c r="T90"/>
  <c r="R90"/>
  <c r="P90"/>
  <c r="BI88"/>
  <c r="BH88"/>
  <c r="BG88"/>
  <c r="BF88"/>
  <c r="T88"/>
  <c r="R88"/>
  <c r="P88"/>
  <c r="J83"/>
  <c r="J82"/>
  <c r="F82"/>
  <c r="F80"/>
  <c r="E78"/>
  <c r="J59"/>
  <c r="J58"/>
  <c r="F58"/>
  <c r="F56"/>
  <c r="E54"/>
  <c r="J20"/>
  <c r="E20"/>
  <c r="F83"/>
  <c r="J19"/>
  <c r="J14"/>
  <c r="J80"/>
  <c r="E7"/>
  <c r="E74"/>
  <c i="9" r="J39"/>
  <c r="J38"/>
  <c i="1" r="AY66"/>
  <c i="9" r="J37"/>
  <c i="1" r="AX66"/>
  <c i="9"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2"/>
  <c r="BH172"/>
  <c r="BG172"/>
  <c r="BF172"/>
  <c r="T172"/>
  <c r="R172"/>
  <c r="P172"/>
  <c r="BI170"/>
  <c r="BH170"/>
  <c r="BG170"/>
  <c r="BF170"/>
  <c r="T170"/>
  <c r="R170"/>
  <c r="P170"/>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2"/>
  <c r="BH122"/>
  <c r="BG122"/>
  <c r="BF122"/>
  <c r="T122"/>
  <c r="R122"/>
  <c r="P122"/>
  <c r="BI121"/>
  <c r="BH121"/>
  <c r="BG121"/>
  <c r="BF121"/>
  <c r="T121"/>
  <c r="R121"/>
  <c r="P121"/>
  <c r="BI118"/>
  <c r="BH118"/>
  <c r="BG118"/>
  <c r="BF118"/>
  <c r="T118"/>
  <c r="R118"/>
  <c r="P118"/>
  <c r="BI117"/>
  <c r="BH117"/>
  <c r="BG117"/>
  <c r="BF117"/>
  <c r="T117"/>
  <c r="R117"/>
  <c r="P117"/>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6"/>
  <c r="BH96"/>
  <c r="BG96"/>
  <c r="BF96"/>
  <c r="T96"/>
  <c r="R96"/>
  <c r="P96"/>
  <c r="BI95"/>
  <c r="BH95"/>
  <c r="BG95"/>
  <c r="BF95"/>
  <c r="T95"/>
  <c r="R95"/>
  <c r="P95"/>
  <c r="J90"/>
  <c r="J89"/>
  <c r="F89"/>
  <c r="F87"/>
  <c r="E85"/>
  <c r="J59"/>
  <c r="J58"/>
  <c r="F58"/>
  <c r="F56"/>
  <c r="E54"/>
  <c r="J20"/>
  <c r="E20"/>
  <c r="F90"/>
  <c r="J19"/>
  <c r="J14"/>
  <c r="J87"/>
  <c r="E7"/>
  <c r="E50"/>
  <c i="8" r="J39"/>
  <c r="J38"/>
  <c i="1" r="AY64"/>
  <c i="8" r="J37"/>
  <c i="1" r="AX64"/>
  <c i="8" r="BI106"/>
  <c r="BH106"/>
  <c r="BG106"/>
  <c r="BF106"/>
  <c r="T106"/>
  <c r="R106"/>
  <c r="P106"/>
  <c r="BI97"/>
  <c r="BH97"/>
  <c r="BG97"/>
  <c r="BF97"/>
  <c r="T97"/>
  <c r="R97"/>
  <c r="P97"/>
  <c r="BI95"/>
  <c r="BH95"/>
  <c r="BG95"/>
  <c r="BF95"/>
  <c r="T95"/>
  <c r="R95"/>
  <c r="P95"/>
  <c r="BI93"/>
  <c r="BH93"/>
  <c r="BG93"/>
  <c r="BF93"/>
  <c r="T93"/>
  <c r="R93"/>
  <c r="P93"/>
  <c r="BI90"/>
  <c r="BH90"/>
  <c r="BG90"/>
  <c r="BF90"/>
  <c r="T90"/>
  <c r="R90"/>
  <c r="P90"/>
  <c r="BI88"/>
  <c r="BH88"/>
  <c r="BG88"/>
  <c r="BF88"/>
  <c r="T88"/>
  <c r="R88"/>
  <c r="P88"/>
  <c r="J83"/>
  <c r="J82"/>
  <c r="F82"/>
  <c r="F80"/>
  <c r="E78"/>
  <c r="J59"/>
  <c r="J58"/>
  <c r="F58"/>
  <c r="F56"/>
  <c r="E54"/>
  <c r="J20"/>
  <c r="E20"/>
  <c r="F83"/>
  <c r="J19"/>
  <c r="J14"/>
  <c r="J80"/>
  <c r="E7"/>
  <c r="E74"/>
  <c i="7" r="J39"/>
  <c r="J38"/>
  <c i="1" r="AY63"/>
  <c i="7" r="J37"/>
  <c i="1" r="AX63"/>
  <c i="7"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4"/>
  <c r="BH94"/>
  <c r="BG94"/>
  <c r="BF94"/>
  <c r="T94"/>
  <c r="R94"/>
  <c r="P94"/>
  <c r="J88"/>
  <c r="J87"/>
  <c r="F87"/>
  <c r="F85"/>
  <c r="E83"/>
  <c r="J59"/>
  <c r="J58"/>
  <c r="F58"/>
  <c r="F56"/>
  <c r="E54"/>
  <c r="J20"/>
  <c r="E20"/>
  <c r="F88"/>
  <c r="J19"/>
  <c r="J14"/>
  <c r="J85"/>
  <c r="E7"/>
  <c r="E79"/>
  <c i="6" r="J39"/>
  <c r="J38"/>
  <c i="1" r="AY61"/>
  <c i="6" r="J37"/>
  <c i="1" r="AX61"/>
  <c i="6" r="BI115"/>
  <c r="BH115"/>
  <c r="BG115"/>
  <c r="BF115"/>
  <c r="T115"/>
  <c r="T114"/>
  <c r="T113"/>
  <c r="R115"/>
  <c r="R114"/>
  <c r="R113"/>
  <c r="P115"/>
  <c r="P114"/>
  <c r="P113"/>
  <c r="BI111"/>
  <c r="BH111"/>
  <c r="BG111"/>
  <c r="BF111"/>
  <c r="T111"/>
  <c r="R111"/>
  <c r="P111"/>
  <c r="BI109"/>
  <c r="BH109"/>
  <c r="BG109"/>
  <c r="BF109"/>
  <c r="T109"/>
  <c r="R109"/>
  <c r="P109"/>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5"/>
  <c r="BH95"/>
  <c r="BG95"/>
  <c r="BF95"/>
  <c r="T95"/>
  <c r="R95"/>
  <c r="P95"/>
  <c r="BI93"/>
  <c r="BH93"/>
  <c r="BG93"/>
  <c r="BF93"/>
  <c r="T93"/>
  <c r="R93"/>
  <c r="P93"/>
  <c r="BI91"/>
  <c r="BH91"/>
  <c r="BG91"/>
  <c r="BF91"/>
  <c r="T91"/>
  <c r="R91"/>
  <c r="P91"/>
  <c r="J86"/>
  <c r="J85"/>
  <c r="F85"/>
  <c r="F83"/>
  <c r="E81"/>
  <c r="J59"/>
  <c r="J58"/>
  <c r="F58"/>
  <c r="F56"/>
  <c r="E54"/>
  <c r="J20"/>
  <c r="E20"/>
  <c r="F59"/>
  <c r="J19"/>
  <c r="J14"/>
  <c r="J83"/>
  <c r="E7"/>
  <c r="E50"/>
  <c i="5" r="J39"/>
  <c r="J38"/>
  <c i="1" r="AY60"/>
  <c i="5" r="J37"/>
  <c i="1" r="AX60"/>
  <c i="5" r="BI201"/>
  <c r="BH201"/>
  <c r="BG201"/>
  <c r="BF201"/>
  <c r="T201"/>
  <c r="R201"/>
  <c r="P201"/>
  <c r="BI200"/>
  <c r="BH200"/>
  <c r="BG200"/>
  <c r="BF200"/>
  <c r="T200"/>
  <c r="R200"/>
  <c r="P200"/>
  <c r="BI199"/>
  <c r="BH199"/>
  <c r="BG199"/>
  <c r="BF199"/>
  <c r="T199"/>
  <c r="R199"/>
  <c r="P199"/>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J84"/>
  <c r="J83"/>
  <c r="F83"/>
  <c r="F81"/>
  <c r="E79"/>
  <c r="J59"/>
  <c r="J58"/>
  <c r="F58"/>
  <c r="F56"/>
  <c r="E54"/>
  <c r="J20"/>
  <c r="E20"/>
  <c r="F59"/>
  <c r="J19"/>
  <c r="J14"/>
  <c r="J81"/>
  <c r="E7"/>
  <c r="E50"/>
  <c i="4" r="J39"/>
  <c r="J38"/>
  <c i="1" r="AY58"/>
  <c i="4" r="J37"/>
  <c i="1" r="AX58"/>
  <c i="4"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5"/>
  <c r="BH95"/>
  <c r="BG95"/>
  <c r="BF95"/>
  <c r="T95"/>
  <c r="R95"/>
  <c r="P95"/>
  <c r="BI93"/>
  <c r="BH93"/>
  <c r="BG93"/>
  <c r="BF93"/>
  <c r="T93"/>
  <c r="R93"/>
  <c r="P93"/>
  <c r="BI92"/>
  <c r="BH92"/>
  <c r="BG92"/>
  <c r="BF92"/>
  <c r="T92"/>
  <c r="R92"/>
  <c r="P92"/>
  <c r="J87"/>
  <c r="J86"/>
  <c r="F86"/>
  <c r="F84"/>
  <c r="E82"/>
  <c r="J59"/>
  <c r="J58"/>
  <c r="F58"/>
  <c r="F56"/>
  <c r="E54"/>
  <c r="J20"/>
  <c r="E20"/>
  <c r="F87"/>
  <c r="J19"/>
  <c r="J14"/>
  <c r="J84"/>
  <c r="E7"/>
  <c r="E78"/>
  <c i="3" r="J39"/>
  <c r="J38"/>
  <c i="1" r="AY57"/>
  <c i="3" r="J37"/>
  <c i="1" r="AX57"/>
  <c i="3" r="BI243"/>
  <c r="BH243"/>
  <c r="BG243"/>
  <c r="BF243"/>
  <c r="T243"/>
  <c r="R243"/>
  <c r="P243"/>
  <c r="BI241"/>
  <c r="BH241"/>
  <c r="BG241"/>
  <c r="BF241"/>
  <c r="T241"/>
  <c r="R241"/>
  <c r="P241"/>
  <c r="BI236"/>
  <c r="BH236"/>
  <c r="BG236"/>
  <c r="BF236"/>
  <c r="T236"/>
  <c r="R236"/>
  <c r="P236"/>
  <c r="BI233"/>
  <c r="BH233"/>
  <c r="BG233"/>
  <c r="BF233"/>
  <c r="T233"/>
  <c r="R233"/>
  <c r="P233"/>
  <c r="BI230"/>
  <c r="BH230"/>
  <c r="BG230"/>
  <c r="BF230"/>
  <c r="T230"/>
  <c r="R230"/>
  <c r="P230"/>
  <c r="BI227"/>
  <c r="BH227"/>
  <c r="BG227"/>
  <c r="BF227"/>
  <c r="T227"/>
  <c r="R227"/>
  <c r="P227"/>
  <c r="BI221"/>
  <c r="BH221"/>
  <c r="BG221"/>
  <c r="BF221"/>
  <c r="T221"/>
  <c r="R221"/>
  <c r="P221"/>
  <c r="BI218"/>
  <c r="BH218"/>
  <c r="BG218"/>
  <c r="BF218"/>
  <c r="T218"/>
  <c r="R218"/>
  <c r="P218"/>
  <c r="BI215"/>
  <c r="BH215"/>
  <c r="BG215"/>
  <c r="BF215"/>
  <c r="T215"/>
  <c r="R215"/>
  <c r="P215"/>
  <c r="BI210"/>
  <c r="BH210"/>
  <c r="BG210"/>
  <c r="BF210"/>
  <c r="T210"/>
  <c r="R210"/>
  <c r="P210"/>
  <c r="BI205"/>
  <c r="BH205"/>
  <c r="BG205"/>
  <c r="BF205"/>
  <c r="T205"/>
  <c r="R205"/>
  <c r="P205"/>
  <c r="BI200"/>
  <c r="BH200"/>
  <c r="BG200"/>
  <c r="BF200"/>
  <c r="T200"/>
  <c r="R200"/>
  <c r="P200"/>
  <c r="BI194"/>
  <c r="BH194"/>
  <c r="BG194"/>
  <c r="BF194"/>
  <c r="T194"/>
  <c r="R194"/>
  <c r="P194"/>
  <c r="BI189"/>
  <c r="BH189"/>
  <c r="BG189"/>
  <c r="BF189"/>
  <c r="T189"/>
  <c r="R189"/>
  <c r="P189"/>
  <c r="BI184"/>
  <c r="BH184"/>
  <c r="BG184"/>
  <c r="BF184"/>
  <c r="T184"/>
  <c r="R184"/>
  <c r="P184"/>
  <c r="BI165"/>
  <c r="BH165"/>
  <c r="BG165"/>
  <c r="BF165"/>
  <c r="T165"/>
  <c r="R165"/>
  <c r="P165"/>
  <c r="BI156"/>
  <c r="BH156"/>
  <c r="BG156"/>
  <c r="BF156"/>
  <c r="T156"/>
  <c r="R156"/>
  <c r="P156"/>
  <c r="BI148"/>
  <c r="BH148"/>
  <c r="BG148"/>
  <c r="BF148"/>
  <c r="T148"/>
  <c r="R148"/>
  <c r="P148"/>
  <c r="BI143"/>
  <c r="BH143"/>
  <c r="BG143"/>
  <c r="BF143"/>
  <c r="T143"/>
  <c r="R143"/>
  <c r="P143"/>
  <c r="BI141"/>
  <c r="BH141"/>
  <c r="BG141"/>
  <c r="BF141"/>
  <c r="T141"/>
  <c r="R141"/>
  <c r="P141"/>
  <c r="BI136"/>
  <c r="BH136"/>
  <c r="BG136"/>
  <c r="BF136"/>
  <c r="T136"/>
  <c r="R136"/>
  <c r="P136"/>
  <c r="BI128"/>
  <c r="BH128"/>
  <c r="BG128"/>
  <c r="BF128"/>
  <c r="T128"/>
  <c r="T127"/>
  <c r="R128"/>
  <c r="R127"/>
  <c r="P128"/>
  <c r="P127"/>
  <c r="BI115"/>
  <c r="BH115"/>
  <c r="BG115"/>
  <c r="BF115"/>
  <c r="T115"/>
  <c r="R115"/>
  <c r="P115"/>
  <c r="BI111"/>
  <c r="BH111"/>
  <c r="BG111"/>
  <c r="BF111"/>
  <c r="T111"/>
  <c r="R111"/>
  <c r="P111"/>
  <c r="BI107"/>
  <c r="BH107"/>
  <c r="BG107"/>
  <c r="BF107"/>
  <c r="T107"/>
  <c r="R107"/>
  <c r="P107"/>
  <c r="BI103"/>
  <c r="BH103"/>
  <c r="BG103"/>
  <c r="BF103"/>
  <c r="T103"/>
  <c r="R103"/>
  <c r="P103"/>
  <c r="BI99"/>
  <c r="BH99"/>
  <c r="BG99"/>
  <c r="BF99"/>
  <c r="T99"/>
  <c r="R99"/>
  <c r="P99"/>
  <c r="BI97"/>
  <c r="BH97"/>
  <c r="BG97"/>
  <c r="BF97"/>
  <c r="T97"/>
  <c r="R97"/>
  <c r="P97"/>
  <c r="BI95"/>
  <c r="BH95"/>
  <c r="BG95"/>
  <c r="BF95"/>
  <c r="T95"/>
  <c r="R95"/>
  <c r="P95"/>
  <c r="J89"/>
  <c r="J88"/>
  <c r="F88"/>
  <c r="F86"/>
  <c r="E84"/>
  <c r="J59"/>
  <c r="J58"/>
  <c r="F58"/>
  <c r="F56"/>
  <c r="E54"/>
  <c r="J20"/>
  <c r="E20"/>
  <c r="F89"/>
  <c r="J19"/>
  <c r="J14"/>
  <c r="J86"/>
  <c r="E7"/>
  <c r="E80"/>
  <c i="2" r="J39"/>
  <c r="J38"/>
  <c i="1" r="AY56"/>
  <c i="2" r="J37"/>
  <c i="1" r="AX56"/>
  <c i="2" r="BI613"/>
  <c r="BH613"/>
  <c r="BG613"/>
  <c r="BF613"/>
  <c r="T613"/>
  <c r="R613"/>
  <c r="P613"/>
  <c r="BI612"/>
  <c r="BH612"/>
  <c r="BG612"/>
  <c r="BF612"/>
  <c r="T612"/>
  <c r="R612"/>
  <c r="P612"/>
  <c r="BI611"/>
  <c r="BH611"/>
  <c r="BG611"/>
  <c r="BF611"/>
  <c r="T611"/>
  <c r="R611"/>
  <c r="P611"/>
  <c r="BI610"/>
  <c r="BH610"/>
  <c r="BG610"/>
  <c r="BF610"/>
  <c r="T610"/>
  <c r="R610"/>
  <c r="P610"/>
  <c r="BI601"/>
  <c r="BH601"/>
  <c r="BG601"/>
  <c r="BF601"/>
  <c r="T601"/>
  <c r="R601"/>
  <c r="P601"/>
  <c r="BI599"/>
  <c r="BH599"/>
  <c r="BG599"/>
  <c r="BF599"/>
  <c r="T599"/>
  <c r="R599"/>
  <c r="P599"/>
  <c r="BI598"/>
  <c r="BH598"/>
  <c r="BG598"/>
  <c r="BF598"/>
  <c r="T598"/>
  <c r="R598"/>
  <c r="P598"/>
  <c r="BI596"/>
  <c r="BH596"/>
  <c r="BG596"/>
  <c r="BF596"/>
  <c r="T596"/>
  <c r="R596"/>
  <c r="P596"/>
  <c r="BI595"/>
  <c r="BH595"/>
  <c r="BG595"/>
  <c r="BF595"/>
  <c r="T595"/>
  <c r="R595"/>
  <c r="P595"/>
  <c r="BI594"/>
  <c r="BH594"/>
  <c r="BG594"/>
  <c r="BF594"/>
  <c r="T594"/>
  <c r="R594"/>
  <c r="P594"/>
  <c r="BI593"/>
  <c r="BH593"/>
  <c r="BG593"/>
  <c r="BF593"/>
  <c r="T593"/>
  <c r="R593"/>
  <c r="P593"/>
  <c r="BI592"/>
  <c r="BH592"/>
  <c r="BG592"/>
  <c r="BF592"/>
  <c r="T592"/>
  <c r="R592"/>
  <c r="P592"/>
  <c r="BI591"/>
  <c r="BH591"/>
  <c r="BG591"/>
  <c r="BF591"/>
  <c r="T591"/>
  <c r="R591"/>
  <c r="P591"/>
  <c r="BI590"/>
  <c r="BH590"/>
  <c r="BG590"/>
  <c r="BF590"/>
  <c r="T590"/>
  <c r="R590"/>
  <c r="P590"/>
  <c r="BI589"/>
  <c r="BH589"/>
  <c r="BG589"/>
  <c r="BF589"/>
  <c r="T589"/>
  <c r="R589"/>
  <c r="P589"/>
  <c r="BI588"/>
  <c r="BH588"/>
  <c r="BG588"/>
  <c r="BF588"/>
  <c r="T588"/>
  <c r="R588"/>
  <c r="P588"/>
  <c r="BI587"/>
  <c r="BH587"/>
  <c r="BG587"/>
  <c r="BF587"/>
  <c r="T587"/>
  <c r="R587"/>
  <c r="P587"/>
  <c r="BI586"/>
  <c r="BH586"/>
  <c r="BG586"/>
  <c r="BF586"/>
  <c r="T586"/>
  <c r="R586"/>
  <c r="P586"/>
  <c r="BI585"/>
  <c r="BH585"/>
  <c r="BG585"/>
  <c r="BF585"/>
  <c r="T585"/>
  <c r="R585"/>
  <c r="P585"/>
  <c r="BI584"/>
  <c r="BH584"/>
  <c r="BG584"/>
  <c r="BF584"/>
  <c r="T584"/>
  <c r="R584"/>
  <c r="P584"/>
  <c r="BI583"/>
  <c r="BH583"/>
  <c r="BG583"/>
  <c r="BF583"/>
  <c r="T583"/>
  <c r="R583"/>
  <c r="P583"/>
  <c r="BI582"/>
  <c r="BH582"/>
  <c r="BG582"/>
  <c r="BF582"/>
  <c r="T582"/>
  <c r="R582"/>
  <c r="P582"/>
  <c r="BI581"/>
  <c r="BH581"/>
  <c r="BG581"/>
  <c r="BF581"/>
  <c r="T581"/>
  <c r="R581"/>
  <c r="P581"/>
  <c r="BI580"/>
  <c r="BH580"/>
  <c r="BG580"/>
  <c r="BF580"/>
  <c r="T580"/>
  <c r="R580"/>
  <c r="P580"/>
  <c r="BI579"/>
  <c r="BH579"/>
  <c r="BG579"/>
  <c r="BF579"/>
  <c r="T579"/>
  <c r="R579"/>
  <c r="P579"/>
  <c r="BI578"/>
  <c r="BH578"/>
  <c r="BG578"/>
  <c r="BF578"/>
  <c r="T578"/>
  <c r="R578"/>
  <c r="P578"/>
  <c r="BI577"/>
  <c r="BH577"/>
  <c r="BG577"/>
  <c r="BF577"/>
  <c r="T577"/>
  <c r="R577"/>
  <c r="P577"/>
  <c r="BI576"/>
  <c r="BH576"/>
  <c r="BG576"/>
  <c r="BF576"/>
  <c r="T576"/>
  <c r="R576"/>
  <c r="P576"/>
  <c r="BI574"/>
  <c r="BH574"/>
  <c r="BG574"/>
  <c r="BF574"/>
  <c r="T574"/>
  <c r="R574"/>
  <c r="P574"/>
  <c r="BI573"/>
  <c r="BH573"/>
  <c r="BG573"/>
  <c r="BF573"/>
  <c r="T573"/>
  <c r="R573"/>
  <c r="P573"/>
  <c r="BI572"/>
  <c r="BH572"/>
  <c r="BG572"/>
  <c r="BF572"/>
  <c r="T572"/>
  <c r="R572"/>
  <c r="P572"/>
  <c r="BI571"/>
  <c r="BH571"/>
  <c r="BG571"/>
  <c r="BF571"/>
  <c r="T571"/>
  <c r="R571"/>
  <c r="P571"/>
  <c r="BI570"/>
  <c r="BH570"/>
  <c r="BG570"/>
  <c r="BF570"/>
  <c r="T570"/>
  <c r="R570"/>
  <c r="P570"/>
  <c r="BI569"/>
  <c r="BH569"/>
  <c r="BG569"/>
  <c r="BF569"/>
  <c r="T569"/>
  <c r="R569"/>
  <c r="P569"/>
  <c r="BI567"/>
  <c r="BH567"/>
  <c r="BG567"/>
  <c r="BF567"/>
  <c r="T567"/>
  <c r="R567"/>
  <c r="P567"/>
  <c r="BI565"/>
  <c r="BH565"/>
  <c r="BG565"/>
  <c r="BF565"/>
  <c r="T565"/>
  <c r="R565"/>
  <c r="P565"/>
  <c r="BI564"/>
  <c r="BH564"/>
  <c r="BG564"/>
  <c r="BF564"/>
  <c r="T564"/>
  <c r="R564"/>
  <c r="P564"/>
  <c r="BI563"/>
  <c r="BH563"/>
  <c r="BG563"/>
  <c r="BF563"/>
  <c r="T563"/>
  <c r="R563"/>
  <c r="P563"/>
  <c r="BI562"/>
  <c r="BH562"/>
  <c r="BG562"/>
  <c r="BF562"/>
  <c r="T562"/>
  <c r="R562"/>
  <c r="P562"/>
  <c r="BI560"/>
  <c r="BH560"/>
  <c r="BG560"/>
  <c r="BF560"/>
  <c r="T560"/>
  <c r="R560"/>
  <c r="P560"/>
  <c r="BI558"/>
  <c r="BH558"/>
  <c r="BG558"/>
  <c r="BF558"/>
  <c r="T558"/>
  <c r="R558"/>
  <c r="P558"/>
  <c r="BI556"/>
  <c r="BH556"/>
  <c r="BG556"/>
  <c r="BF556"/>
  <c r="T556"/>
  <c r="R556"/>
  <c r="P556"/>
  <c r="BI555"/>
  <c r="BH555"/>
  <c r="BG555"/>
  <c r="BF555"/>
  <c r="T555"/>
  <c r="R555"/>
  <c r="P555"/>
  <c r="BI554"/>
  <c r="BH554"/>
  <c r="BG554"/>
  <c r="BF554"/>
  <c r="T554"/>
  <c r="R554"/>
  <c r="P554"/>
  <c r="BI552"/>
  <c r="BH552"/>
  <c r="BG552"/>
  <c r="BF552"/>
  <c r="T552"/>
  <c r="R552"/>
  <c r="P552"/>
  <c r="BI551"/>
  <c r="BH551"/>
  <c r="BG551"/>
  <c r="BF551"/>
  <c r="T551"/>
  <c r="R551"/>
  <c r="P551"/>
  <c r="BI550"/>
  <c r="BH550"/>
  <c r="BG550"/>
  <c r="BF550"/>
  <c r="T550"/>
  <c r="R550"/>
  <c r="P550"/>
  <c r="BI548"/>
  <c r="BH548"/>
  <c r="BG548"/>
  <c r="BF548"/>
  <c r="T548"/>
  <c r="R548"/>
  <c r="P548"/>
  <c r="BI544"/>
  <c r="BH544"/>
  <c r="BG544"/>
  <c r="BF544"/>
  <c r="T544"/>
  <c r="R544"/>
  <c r="P544"/>
  <c r="BI543"/>
  <c r="BH543"/>
  <c r="BG543"/>
  <c r="BF543"/>
  <c r="T543"/>
  <c r="R543"/>
  <c r="P543"/>
  <c r="BI542"/>
  <c r="BH542"/>
  <c r="BG542"/>
  <c r="BF542"/>
  <c r="T542"/>
  <c r="R542"/>
  <c r="P542"/>
  <c r="BI540"/>
  <c r="BH540"/>
  <c r="BG540"/>
  <c r="BF540"/>
  <c r="T540"/>
  <c r="R540"/>
  <c r="P540"/>
  <c r="BI539"/>
  <c r="BH539"/>
  <c r="BG539"/>
  <c r="BF539"/>
  <c r="T539"/>
  <c r="R539"/>
  <c r="P539"/>
  <c r="BI536"/>
  <c r="BH536"/>
  <c r="BG536"/>
  <c r="BF536"/>
  <c r="T536"/>
  <c r="R536"/>
  <c r="P536"/>
  <c r="BI534"/>
  <c r="BH534"/>
  <c r="BG534"/>
  <c r="BF534"/>
  <c r="T534"/>
  <c r="R534"/>
  <c r="P534"/>
  <c r="BI532"/>
  <c r="BH532"/>
  <c r="BG532"/>
  <c r="BF532"/>
  <c r="T532"/>
  <c r="R532"/>
  <c r="P532"/>
  <c r="BI529"/>
  <c r="BH529"/>
  <c r="BG529"/>
  <c r="BF529"/>
  <c r="T529"/>
  <c r="R529"/>
  <c r="P529"/>
  <c r="BI527"/>
  <c r="BH527"/>
  <c r="BG527"/>
  <c r="BF527"/>
  <c r="T527"/>
  <c r="R527"/>
  <c r="P527"/>
  <c r="BI525"/>
  <c r="BH525"/>
  <c r="BG525"/>
  <c r="BF525"/>
  <c r="T525"/>
  <c r="R525"/>
  <c r="P525"/>
  <c r="BI524"/>
  <c r="BH524"/>
  <c r="BG524"/>
  <c r="BF524"/>
  <c r="T524"/>
  <c r="R524"/>
  <c r="P524"/>
  <c r="BI523"/>
  <c r="BH523"/>
  <c r="BG523"/>
  <c r="BF523"/>
  <c r="T523"/>
  <c r="R523"/>
  <c r="P523"/>
  <c r="BI522"/>
  <c r="BH522"/>
  <c r="BG522"/>
  <c r="BF522"/>
  <c r="T522"/>
  <c r="R522"/>
  <c r="P522"/>
  <c r="BI521"/>
  <c r="BH521"/>
  <c r="BG521"/>
  <c r="BF521"/>
  <c r="T521"/>
  <c r="R521"/>
  <c r="P521"/>
  <c r="BI520"/>
  <c r="BH520"/>
  <c r="BG520"/>
  <c r="BF520"/>
  <c r="T520"/>
  <c r="R520"/>
  <c r="P520"/>
  <c r="BI514"/>
  <c r="BH514"/>
  <c r="BG514"/>
  <c r="BF514"/>
  <c r="T514"/>
  <c r="R514"/>
  <c r="P514"/>
  <c r="BI508"/>
  <c r="BH508"/>
  <c r="BG508"/>
  <c r="BF508"/>
  <c r="T508"/>
  <c r="R508"/>
  <c r="P508"/>
  <c r="BI506"/>
  <c r="BH506"/>
  <c r="BG506"/>
  <c r="BF506"/>
  <c r="T506"/>
  <c r="R506"/>
  <c r="P506"/>
  <c r="BI502"/>
  <c r="BH502"/>
  <c r="BG502"/>
  <c r="BF502"/>
  <c r="T502"/>
  <c r="R502"/>
  <c r="P502"/>
  <c r="BI498"/>
  <c r="BH498"/>
  <c r="BG498"/>
  <c r="BF498"/>
  <c r="T498"/>
  <c r="R498"/>
  <c r="P498"/>
  <c r="BI497"/>
  <c r="BH497"/>
  <c r="BG497"/>
  <c r="BF497"/>
  <c r="T497"/>
  <c r="R497"/>
  <c r="P497"/>
  <c r="BI491"/>
  <c r="BH491"/>
  <c r="BG491"/>
  <c r="BF491"/>
  <c r="T491"/>
  <c r="R491"/>
  <c r="P491"/>
  <c r="BI490"/>
  <c r="BH490"/>
  <c r="BG490"/>
  <c r="BF490"/>
  <c r="T490"/>
  <c r="R490"/>
  <c r="P490"/>
  <c r="BI489"/>
  <c r="BH489"/>
  <c r="BG489"/>
  <c r="BF489"/>
  <c r="T489"/>
  <c r="R489"/>
  <c r="P489"/>
  <c r="BI487"/>
  <c r="BH487"/>
  <c r="BG487"/>
  <c r="BF487"/>
  <c r="T487"/>
  <c r="R487"/>
  <c r="P487"/>
  <c r="BI486"/>
  <c r="BH486"/>
  <c r="BG486"/>
  <c r="BF486"/>
  <c r="T486"/>
  <c r="R486"/>
  <c r="P486"/>
  <c r="BI480"/>
  <c r="BH480"/>
  <c r="BG480"/>
  <c r="BF480"/>
  <c r="T480"/>
  <c r="R480"/>
  <c r="P480"/>
  <c r="BI474"/>
  <c r="BH474"/>
  <c r="BG474"/>
  <c r="BF474"/>
  <c r="T474"/>
  <c r="R474"/>
  <c r="P474"/>
  <c r="BI468"/>
  <c r="BH468"/>
  <c r="BG468"/>
  <c r="BF468"/>
  <c r="T468"/>
  <c r="R468"/>
  <c r="P468"/>
  <c r="BI466"/>
  <c r="BH466"/>
  <c r="BG466"/>
  <c r="BF466"/>
  <c r="T466"/>
  <c r="R466"/>
  <c r="P466"/>
  <c r="BI464"/>
  <c r="BH464"/>
  <c r="BG464"/>
  <c r="BF464"/>
  <c r="T464"/>
  <c r="R464"/>
  <c r="P464"/>
  <c r="BI463"/>
  <c r="BH463"/>
  <c r="BG463"/>
  <c r="BF463"/>
  <c r="T463"/>
  <c r="R463"/>
  <c r="P463"/>
  <c r="BI462"/>
  <c r="BH462"/>
  <c r="BG462"/>
  <c r="BF462"/>
  <c r="T462"/>
  <c r="R462"/>
  <c r="P462"/>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4"/>
  <c r="BH444"/>
  <c r="BG444"/>
  <c r="BF444"/>
  <c r="T444"/>
  <c r="R444"/>
  <c r="P444"/>
  <c r="BI443"/>
  <c r="BH443"/>
  <c r="BG443"/>
  <c r="BF443"/>
  <c r="T443"/>
  <c r="R443"/>
  <c r="P443"/>
  <c r="BI442"/>
  <c r="BH442"/>
  <c r="BG442"/>
  <c r="BF442"/>
  <c r="T442"/>
  <c r="R442"/>
  <c r="P442"/>
  <c r="BI441"/>
  <c r="BH441"/>
  <c r="BG441"/>
  <c r="BF441"/>
  <c r="T441"/>
  <c r="R441"/>
  <c r="P441"/>
  <c r="BI439"/>
  <c r="BH439"/>
  <c r="BG439"/>
  <c r="BF439"/>
  <c r="T439"/>
  <c r="R439"/>
  <c r="P439"/>
  <c r="BI437"/>
  <c r="BH437"/>
  <c r="BG437"/>
  <c r="BF437"/>
  <c r="T437"/>
  <c r="R437"/>
  <c r="P437"/>
  <c r="BI435"/>
  <c r="BH435"/>
  <c r="BG435"/>
  <c r="BF435"/>
  <c r="T435"/>
  <c r="R435"/>
  <c r="P435"/>
  <c r="BI433"/>
  <c r="BH433"/>
  <c r="BG433"/>
  <c r="BF433"/>
  <c r="T433"/>
  <c r="R433"/>
  <c r="P433"/>
  <c r="BI431"/>
  <c r="BH431"/>
  <c r="BG431"/>
  <c r="BF431"/>
  <c r="T431"/>
  <c r="R431"/>
  <c r="P431"/>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4"/>
  <c r="BH424"/>
  <c r="BG424"/>
  <c r="BF424"/>
  <c r="T424"/>
  <c r="R424"/>
  <c r="P424"/>
  <c r="BI423"/>
  <c r="BH423"/>
  <c r="BG423"/>
  <c r="BF423"/>
  <c r="T423"/>
  <c r="R423"/>
  <c r="P423"/>
  <c r="BI415"/>
  <c r="BH415"/>
  <c r="BG415"/>
  <c r="BF415"/>
  <c r="T415"/>
  <c r="R415"/>
  <c r="P415"/>
  <c r="BI412"/>
  <c r="BH412"/>
  <c r="BG412"/>
  <c r="BF412"/>
  <c r="T412"/>
  <c r="R412"/>
  <c r="P412"/>
  <c r="BI410"/>
  <c r="BH410"/>
  <c r="BG410"/>
  <c r="BF410"/>
  <c r="T410"/>
  <c r="R410"/>
  <c r="P410"/>
  <c r="BI408"/>
  <c r="BH408"/>
  <c r="BG408"/>
  <c r="BF408"/>
  <c r="T408"/>
  <c r="R408"/>
  <c r="P408"/>
  <c r="BI407"/>
  <c r="BH407"/>
  <c r="BG407"/>
  <c r="BF407"/>
  <c r="T407"/>
  <c r="R407"/>
  <c r="P407"/>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8"/>
  <c r="BH398"/>
  <c r="BG398"/>
  <c r="BF398"/>
  <c r="T398"/>
  <c r="R398"/>
  <c r="P398"/>
  <c r="BI394"/>
  <c r="BH394"/>
  <c r="BG394"/>
  <c r="BF394"/>
  <c r="T394"/>
  <c r="R394"/>
  <c r="P394"/>
  <c r="BI392"/>
  <c r="BH392"/>
  <c r="BG392"/>
  <c r="BF392"/>
  <c r="T392"/>
  <c r="R392"/>
  <c r="P392"/>
  <c r="BI391"/>
  <c r="BH391"/>
  <c r="BG391"/>
  <c r="BF391"/>
  <c r="T391"/>
  <c r="R391"/>
  <c r="P391"/>
  <c r="BI389"/>
  <c r="BH389"/>
  <c r="BG389"/>
  <c r="BF389"/>
  <c r="T389"/>
  <c r="R389"/>
  <c r="P389"/>
  <c r="BI387"/>
  <c r="BH387"/>
  <c r="BG387"/>
  <c r="BF387"/>
  <c r="T387"/>
  <c r="R387"/>
  <c r="P387"/>
  <c r="BI385"/>
  <c r="BH385"/>
  <c r="BG385"/>
  <c r="BF385"/>
  <c r="T385"/>
  <c r="R385"/>
  <c r="P385"/>
  <c r="BI383"/>
  <c r="BH383"/>
  <c r="BG383"/>
  <c r="BF383"/>
  <c r="T383"/>
  <c r="R383"/>
  <c r="P383"/>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3"/>
  <c r="BH333"/>
  <c r="BG333"/>
  <c r="BF333"/>
  <c r="T333"/>
  <c r="R333"/>
  <c r="P333"/>
  <c r="BI330"/>
  <c r="BH330"/>
  <c r="BG330"/>
  <c r="BF330"/>
  <c r="T330"/>
  <c r="R330"/>
  <c r="P330"/>
  <c r="BI329"/>
  <c r="BH329"/>
  <c r="BG329"/>
  <c r="BF329"/>
  <c r="T329"/>
  <c r="R329"/>
  <c r="P329"/>
  <c r="BI323"/>
  <c r="BH323"/>
  <c r="BG323"/>
  <c r="BF323"/>
  <c r="T323"/>
  <c r="R323"/>
  <c r="P323"/>
  <c r="BI317"/>
  <c r="BH317"/>
  <c r="BG317"/>
  <c r="BF317"/>
  <c r="T317"/>
  <c r="R317"/>
  <c r="P317"/>
  <c r="BI311"/>
  <c r="BH311"/>
  <c r="BG311"/>
  <c r="BF311"/>
  <c r="T311"/>
  <c r="R311"/>
  <c r="P311"/>
  <c r="BI307"/>
  <c r="BH307"/>
  <c r="BG307"/>
  <c r="BF307"/>
  <c r="T307"/>
  <c r="R307"/>
  <c r="P307"/>
  <c r="BI306"/>
  <c r="BH306"/>
  <c r="BG306"/>
  <c r="BF306"/>
  <c r="T306"/>
  <c r="R306"/>
  <c r="P306"/>
  <c r="BI305"/>
  <c r="BH305"/>
  <c r="BG305"/>
  <c r="BF305"/>
  <c r="T305"/>
  <c r="R305"/>
  <c r="P305"/>
  <c r="BI304"/>
  <c r="BH304"/>
  <c r="BG304"/>
  <c r="BF304"/>
  <c r="T304"/>
  <c r="R304"/>
  <c r="P304"/>
  <c r="BI291"/>
  <c r="BH291"/>
  <c r="BG291"/>
  <c r="BF291"/>
  <c r="T291"/>
  <c r="R291"/>
  <c r="P291"/>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79"/>
  <c r="BH279"/>
  <c r="BG279"/>
  <c r="BF279"/>
  <c r="T279"/>
  <c r="R279"/>
  <c r="P279"/>
  <c r="BI271"/>
  <c r="BH271"/>
  <c r="BG271"/>
  <c r="BF271"/>
  <c r="T271"/>
  <c r="R271"/>
  <c r="P271"/>
  <c r="BI270"/>
  <c r="BH270"/>
  <c r="BG270"/>
  <c r="BF270"/>
  <c r="T270"/>
  <c r="R270"/>
  <c r="P270"/>
  <c r="BI266"/>
  <c r="BH266"/>
  <c r="BG266"/>
  <c r="BF266"/>
  <c r="T266"/>
  <c r="R266"/>
  <c r="P266"/>
  <c r="BI264"/>
  <c r="BH264"/>
  <c r="BG264"/>
  <c r="BF264"/>
  <c r="T264"/>
  <c r="R264"/>
  <c r="P264"/>
  <c r="BI263"/>
  <c r="BH263"/>
  <c r="BG263"/>
  <c r="BF263"/>
  <c r="T263"/>
  <c r="R263"/>
  <c r="P263"/>
  <c r="BI262"/>
  <c r="BH262"/>
  <c r="BG262"/>
  <c r="BF262"/>
  <c r="T262"/>
  <c r="R262"/>
  <c r="P262"/>
  <c r="BI258"/>
  <c r="BH258"/>
  <c r="BG258"/>
  <c r="BF258"/>
  <c r="T258"/>
  <c r="R258"/>
  <c r="P258"/>
  <c r="BI252"/>
  <c r="BH252"/>
  <c r="BG252"/>
  <c r="BF252"/>
  <c r="T252"/>
  <c r="R252"/>
  <c r="P252"/>
  <c r="BI248"/>
  <c r="BH248"/>
  <c r="BG248"/>
  <c r="BF248"/>
  <c r="T248"/>
  <c r="R248"/>
  <c r="P248"/>
  <c r="BI244"/>
  <c r="BH244"/>
  <c r="BG244"/>
  <c r="BF244"/>
  <c r="T244"/>
  <c r="R244"/>
  <c r="P244"/>
  <c r="BI243"/>
  <c r="BH243"/>
  <c r="BG243"/>
  <c r="BF243"/>
  <c r="T243"/>
  <c r="R243"/>
  <c r="P243"/>
  <c r="BI242"/>
  <c r="BH242"/>
  <c r="BG242"/>
  <c r="BF242"/>
  <c r="T242"/>
  <c r="R242"/>
  <c r="P242"/>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2"/>
  <c r="BH222"/>
  <c r="BG222"/>
  <c r="BF222"/>
  <c r="T222"/>
  <c r="R222"/>
  <c r="P222"/>
  <c r="BI218"/>
  <c r="BH218"/>
  <c r="BG218"/>
  <c r="BF218"/>
  <c r="T218"/>
  <c r="R218"/>
  <c r="P218"/>
  <c r="BI217"/>
  <c r="BH217"/>
  <c r="BG217"/>
  <c r="BF217"/>
  <c r="T217"/>
  <c r="R217"/>
  <c r="P217"/>
  <c r="BI213"/>
  <c r="BH213"/>
  <c r="BG213"/>
  <c r="BF213"/>
  <c r="T213"/>
  <c r="R213"/>
  <c r="P213"/>
  <c r="BI205"/>
  <c r="BH205"/>
  <c r="BG205"/>
  <c r="BF205"/>
  <c r="T205"/>
  <c r="R205"/>
  <c r="P205"/>
  <c r="BI204"/>
  <c r="BH204"/>
  <c r="BG204"/>
  <c r="BF204"/>
  <c r="T204"/>
  <c r="R204"/>
  <c r="P204"/>
  <c r="BI203"/>
  <c r="BH203"/>
  <c r="BG203"/>
  <c r="BF203"/>
  <c r="T203"/>
  <c r="R203"/>
  <c r="P203"/>
  <c r="BI202"/>
  <c r="BH202"/>
  <c r="BG202"/>
  <c r="BF202"/>
  <c r="T202"/>
  <c r="R202"/>
  <c r="P202"/>
  <c r="BI196"/>
  <c r="BH196"/>
  <c r="BG196"/>
  <c r="BF196"/>
  <c r="T196"/>
  <c r="R196"/>
  <c r="P196"/>
  <c r="BI195"/>
  <c r="BH195"/>
  <c r="BG195"/>
  <c r="BF195"/>
  <c r="T195"/>
  <c r="R195"/>
  <c r="P195"/>
  <c r="BI194"/>
  <c r="BH194"/>
  <c r="BG194"/>
  <c r="BF194"/>
  <c r="T194"/>
  <c r="R194"/>
  <c r="P194"/>
  <c r="BI180"/>
  <c r="BH180"/>
  <c r="BG180"/>
  <c r="BF180"/>
  <c r="T180"/>
  <c r="R180"/>
  <c r="P180"/>
  <c r="BI176"/>
  <c r="BH176"/>
  <c r="BG176"/>
  <c r="BF176"/>
  <c r="T176"/>
  <c r="R176"/>
  <c r="P176"/>
  <c r="BI172"/>
  <c r="BH172"/>
  <c r="BG172"/>
  <c r="BF172"/>
  <c r="T172"/>
  <c r="R172"/>
  <c r="P172"/>
  <c r="BI166"/>
  <c r="BH166"/>
  <c r="BG166"/>
  <c r="BF166"/>
  <c r="T166"/>
  <c r="R166"/>
  <c r="P166"/>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48"/>
  <c r="BH148"/>
  <c r="BG148"/>
  <c r="BF148"/>
  <c r="T148"/>
  <c r="R148"/>
  <c r="P148"/>
  <c r="BI147"/>
  <c r="BH147"/>
  <c r="BG147"/>
  <c r="BF147"/>
  <c r="T147"/>
  <c r="R147"/>
  <c r="P147"/>
  <c r="BI146"/>
  <c r="BH146"/>
  <c r="BG146"/>
  <c r="BF146"/>
  <c r="T146"/>
  <c r="R146"/>
  <c r="P146"/>
  <c r="BI144"/>
  <c r="BH144"/>
  <c r="BG144"/>
  <c r="BF144"/>
  <c r="T144"/>
  <c r="R144"/>
  <c r="P144"/>
  <c r="BI140"/>
  <c r="BH140"/>
  <c r="BG140"/>
  <c r="BF140"/>
  <c r="T140"/>
  <c r="R140"/>
  <c r="P140"/>
  <c r="BI136"/>
  <c r="BH136"/>
  <c r="BG136"/>
  <c r="BF136"/>
  <c r="T136"/>
  <c r="R136"/>
  <c r="P136"/>
  <c r="BI134"/>
  <c r="BH134"/>
  <c r="BG134"/>
  <c r="BF134"/>
  <c r="T134"/>
  <c r="R134"/>
  <c r="P134"/>
  <c r="BI130"/>
  <c r="BH130"/>
  <c r="BG130"/>
  <c r="BF130"/>
  <c r="T130"/>
  <c r="R130"/>
  <c r="P130"/>
  <c r="BI126"/>
  <c r="BH126"/>
  <c r="BG126"/>
  <c r="BF126"/>
  <c r="T126"/>
  <c r="R126"/>
  <c r="P126"/>
  <c r="BI123"/>
  <c r="BH123"/>
  <c r="BG123"/>
  <c r="BF123"/>
  <c r="T123"/>
  <c r="R123"/>
  <c r="P123"/>
  <c r="BI119"/>
  <c r="BH119"/>
  <c r="BG119"/>
  <c r="BF119"/>
  <c r="T119"/>
  <c r="R119"/>
  <c r="P119"/>
  <c r="BI115"/>
  <c r="BH115"/>
  <c r="BG115"/>
  <c r="BF115"/>
  <c r="T115"/>
  <c r="R115"/>
  <c r="P115"/>
  <c r="BI111"/>
  <c r="BH111"/>
  <c r="BG111"/>
  <c r="BF111"/>
  <c r="T111"/>
  <c r="R111"/>
  <c r="P111"/>
  <c r="BI107"/>
  <c r="BH107"/>
  <c r="BG107"/>
  <c r="BF107"/>
  <c r="T107"/>
  <c r="R107"/>
  <c r="P107"/>
  <c r="J101"/>
  <c r="J100"/>
  <c r="F100"/>
  <c r="F98"/>
  <c r="E96"/>
  <c r="J59"/>
  <c r="J58"/>
  <c r="F58"/>
  <c r="F56"/>
  <c r="E54"/>
  <c r="J20"/>
  <c r="E20"/>
  <c r="F59"/>
  <c r="J19"/>
  <c r="J14"/>
  <c r="J56"/>
  <c r="E7"/>
  <c r="E50"/>
  <c i="1" r="L50"/>
  <c r="AM50"/>
  <c r="AM49"/>
  <c r="L49"/>
  <c r="AM47"/>
  <c r="L47"/>
  <c r="L45"/>
  <c r="L44"/>
  <c i="2" r="J354"/>
  <c r="J237"/>
  <c r="BK123"/>
  <c r="J610"/>
  <c r="J595"/>
  <c r="J555"/>
  <c r="J453"/>
  <c i="4" r="BK120"/>
  <c r="BK108"/>
  <c r="BK104"/>
  <c r="BK99"/>
  <c r="BK114"/>
  <c r="BK93"/>
  <c r="BK107"/>
  <c i="5" r="J188"/>
  <c r="BK171"/>
  <c r="BK160"/>
  <c r="BK141"/>
  <c r="J101"/>
  <c r="J168"/>
  <c r="J125"/>
  <c r="BK185"/>
  <c r="BK163"/>
  <c r="J92"/>
  <c r="J145"/>
  <c r="J118"/>
  <c r="J107"/>
  <c r="BK191"/>
  <c r="BK155"/>
  <c r="J100"/>
  <c r="BK173"/>
  <c r="J93"/>
  <c r="J175"/>
  <c r="BK130"/>
  <c i="9" r="BK183"/>
  <c r="J153"/>
  <c r="J172"/>
  <c r="BK163"/>
  <c r="BK150"/>
  <c r="BK132"/>
  <c i="10" r="J140"/>
  <c r="BK90"/>
  <c r="J115"/>
  <c r="J101"/>
  <c i="11" r="BK182"/>
  <c r="BK131"/>
  <c r="BK101"/>
  <c r="BK102"/>
  <c r="BK167"/>
  <c r="J173"/>
  <c r="J126"/>
  <c r="BK121"/>
  <c r="BK173"/>
  <c r="BK159"/>
  <c r="J140"/>
  <c r="BK161"/>
  <c r="BK122"/>
  <c r="J183"/>
  <c r="J127"/>
  <c r="J170"/>
  <c r="BK114"/>
  <c r="J181"/>
  <c r="BK149"/>
  <c r="BK127"/>
  <c r="J133"/>
  <c r="BK109"/>
  <c i="12" r="BK93"/>
  <c r="J99"/>
  <c i="13" r="BK183"/>
  <c r="J87"/>
  <c r="J141"/>
  <c i="2" r="BK480"/>
  <c r="J426"/>
  <c r="BK379"/>
  <c r="J366"/>
  <c r="J349"/>
  <c r="J288"/>
  <c r="J239"/>
  <c r="BK556"/>
  <c r="J460"/>
  <c r="J389"/>
  <c r="J329"/>
  <c r="J248"/>
  <c r="BK136"/>
  <c r="BK611"/>
  <c r="BK596"/>
  <c r="BK573"/>
  <c r="J567"/>
  <c r="BK523"/>
  <c r="BK454"/>
  <c r="J423"/>
  <c r="J378"/>
  <c r="BK366"/>
  <c r="BK346"/>
  <c r="BK284"/>
  <c r="J126"/>
  <c r="BK582"/>
  <c r="BK563"/>
  <c r="J407"/>
  <c r="BK348"/>
  <c r="BK304"/>
  <c r="BK266"/>
  <c r="J155"/>
  <c r="J599"/>
  <c r="J582"/>
  <c r="BK536"/>
  <c r="J458"/>
  <c r="BK401"/>
  <c r="BK367"/>
  <c r="J348"/>
  <c r="J305"/>
  <c r="BK156"/>
  <c r="J592"/>
  <c r="BK487"/>
  <c r="J429"/>
  <c r="J427"/>
  <c r="J281"/>
  <c r="J203"/>
  <c i="1" r="AS59"/>
  <c i="2" r="J361"/>
  <c r="BK345"/>
  <c r="J233"/>
  <c r="J560"/>
  <c r="BK527"/>
  <c r="J457"/>
  <c r="J554"/>
  <c r="J450"/>
  <c r="BK391"/>
  <c r="BK365"/>
  <c r="J341"/>
  <c r="J285"/>
  <c r="BK205"/>
  <c r="BK474"/>
  <c r="J442"/>
  <c r="BK307"/>
  <c r="BK159"/>
  <c r="BK613"/>
  <c r="BK599"/>
  <c r="J577"/>
  <c r="J449"/>
  <c r="J368"/>
  <c r="BK166"/>
  <c r="J424"/>
  <c r="J339"/>
  <c r="BK107"/>
  <c r="J565"/>
  <c r="J415"/>
  <c r="BK340"/>
  <c r="J136"/>
  <c r="J428"/>
  <c r="BK238"/>
  <c r="BK157"/>
  <c r="J364"/>
  <c r="BK289"/>
  <c r="J134"/>
  <c i="3" r="BK97"/>
  <c r="J230"/>
  <c r="J184"/>
  <c r="J165"/>
  <c r="J215"/>
  <c r="J115"/>
  <c r="J99"/>
  <c r="J97"/>
  <c i="4" r="BK121"/>
  <c r="J98"/>
  <c r="J126"/>
  <c r="J106"/>
  <c r="J103"/>
  <c r="BK119"/>
  <c r="BK128"/>
  <c r="BK97"/>
  <c r="J107"/>
  <c r="J120"/>
  <c r="BK92"/>
  <c i="5" r="BK192"/>
  <c r="J162"/>
  <c r="BK148"/>
  <c r="BK125"/>
  <c r="BK106"/>
  <c r="J95"/>
  <c r="J180"/>
  <c r="J166"/>
  <c r="BK131"/>
  <c r="J149"/>
  <c r="BK133"/>
  <c r="J117"/>
  <c r="J105"/>
  <c r="J171"/>
  <c r="J144"/>
  <c r="J195"/>
  <c r="BK165"/>
  <c r="J173"/>
  <c r="BK118"/>
  <c r="BK146"/>
  <c r="J114"/>
  <c r="J190"/>
  <c r="J164"/>
  <c r="BK120"/>
  <c r="J199"/>
  <c r="J170"/>
  <c r="J135"/>
  <c r="J110"/>
  <c r="J200"/>
  <c r="BK175"/>
  <c r="BK142"/>
  <c r="J120"/>
  <c r="J96"/>
  <c r="J184"/>
  <c r="J157"/>
  <c r="J124"/>
  <c r="BK98"/>
  <c i="6" r="BK102"/>
  <c r="BK109"/>
  <c r="J102"/>
  <c r="J91"/>
  <c i="7" r="J109"/>
  <c r="BK100"/>
  <c r="BK117"/>
  <c r="BK122"/>
  <c r="BK99"/>
  <c r="BK108"/>
  <c r="J105"/>
  <c r="BK94"/>
  <c i="8" r="J93"/>
  <c r="J97"/>
  <c i="9" r="BK177"/>
  <c r="BK141"/>
  <c r="J129"/>
  <c r="BK125"/>
  <c r="BK112"/>
  <c r="BK172"/>
  <c r="J151"/>
  <c r="J125"/>
  <c r="J121"/>
  <c r="J102"/>
  <c r="BK101"/>
  <c r="BK151"/>
  <c r="J115"/>
  <c r="BK179"/>
  <c r="J140"/>
  <c r="J113"/>
  <c r="BK137"/>
  <c r="BK147"/>
  <c r="J103"/>
  <c r="BK166"/>
  <c r="J185"/>
  <c r="BK167"/>
  <c r="J159"/>
  <c r="BK95"/>
  <c i="10" r="BK146"/>
  <c r="BK107"/>
  <c r="J134"/>
  <c r="BK109"/>
  <c r="BK97"/>
  <c i="11" r="J164"/>
  <c r="J125"/>
  <c r="J102"/>
  <c r="J104"/>
  <c r="BK183"/>
  <c r="J131"/>
  <c r="BK150"/>
  <c r="BK108"/>
  <c r="BK181"/>
  <c r="J145"/>
  <c r="BK97"/>
  <c r="BK162"/>
  <c r="J172"/>
  <c r="BK154"/>
  <c r="BK98"/>
  <c r="J166"/>
  <c r="BK110"/>
  <c r="BK138"/>
  <c r="J123"/>
  <c r="J128"/>
  <c r="J116"/>
  <c i="12" r="J88"/>
  <c r="BK101"/>
  <c i="13" r="J180"/>
  <c r="J126"/>
  <c r="BK173"/>
  <c r="BK178"/>
  <c i="2" r="BK580"/>
  <c r="BK522"/>
  <c r="BK435"/>
  <c r="J311"/>
  <c r="J205"/>
  <c r="BK134"/>
  <c r="J524"/>
  <c r="BK446"/>
  <c r="BK410"/>
  <c r="BK372"/>
  <c r="J282"/>
  <c r="BK550"/>
  <c r="J490"/>
  <c r="BK433"/>
  <c r="BK237"/>
  <c r="BK147"/>
  <c r="J580"/>
  <c r="BK565"/>
  <c r="J522"/>
  <c r="J468"/>
  <c r="BK424"/>
  <c r="J550"/>
  <c r="BK466"/>
  <c r="BK437"/>
  <c r="BK449"/>
  <c r="J380"/>
  <c r="BK368"/>
  <c r="J342"/>
  <c r="BK282"/>
  <c r="J262"/>
  <c r="BK548"/>
  <c r="J444"/>
  <c r="J360"/>
  <c r="BK252"/>
  <c r="BK227"/>
  <c r="BK612"/>
  <c r="BK598"/>
  <c r="BK589"/>
  <c r="BK540"/>
  <c r="BK521"/>
  <c r="J456"/>
  <c r="BK426"/>
  <c r="BK380"/>
  <c r="J359"/>
  <c r="J330"/>
  <c r="BK285"/>
  <c r="BK217"/>
  <c r="J115"/>
  <c r="J543"/>
  <c r="BK400"/>
  <c r="BK364"/>
  <c r="BK333"/>
  <c r="J289"/>
  <c r="J242"/>
  <c r="BK148"/>
  <c r="BK592"/>
  <c r="BK570"/>
  <c r="J529"/>
  <c r="J480"/>
  <c r="J402"/>
  <c r="BK373"/>
  <c r="BK338"/>
  <c r="J284"/>
  <c r="BK176"/>
  <c r="BK595"/>
  <c r="BK520"/>
  <c r="BK448"/>
  <c r="J355"/>
  <c r="BK235"/>
  <c r="BK155"/>
  <c r="BK591"/>
  <c r="J435"/>
  <c r="J401"/>
  <c r="BK349"/>
  <c r="BK341"/>
  <c r="BK263"/>
  <c r="BK222"/>
  <c r="J123"/>
  <c i="3" r="BK128"/>
  <c r="BK115"/>
  <c r="BK243"/>
  <c r="BK230"/>
  <c r="BK184"/>
  <c r="BK107"/>
  <c r="J141"/>
  <c r="BK103"/>
  <c r="J156"/>
  <c r="J95"/>
  <c r="BK227"/>
  <c i="4" r="BK135"/>
  <c r="J97"/>
  <c r="J129"/>
  <c r="J123"/>
  <c r="BK101"/>
  <c r="J118"/>
  <c r="BK134"/>
  <c r="BK129"/>
  <c r="BK109"/>
  <c r="J117"/>
  <c r="J111"/>
  <c r="J131"/>
  <c r="BK117"/>
  <c i="5" r="BK195"/>
  <c r="J186"/>
  <c r="BK153"/>
  <c r="BK124"/>
  <c r="J102"/>
  <c r="J201"/>
  <c r="J161"/>
  <c r="BK188"/>
  <c r="J143"/>
  <c r="J91"/>
  <c r="J140"/>
  <c r="J131"/>
  <c r="BK116"/>
  <c r="BK190"/>
  <c r="J152"/>
  <c r="BK169"/>
  <c r="BK174"/>
  <c r="BK137"/>
  <c r="J174"/>
  <c r="J142"/>
  <c r="J112"/>
  <c r="BK178"/>
  <c r="J134"/>
  <c r="BK94"/>
  <c r="BK149"/>
  <c r="J133"/>
  <c r="BK196"/>
  <c r="BK170"/>
  <c r="BK147"/>
  <c r="J126"/>
  <c r="BK99"/>
  <c r="BK189"/>
  <c r="BK177"/>
  <c r="BK108"/>
  <c i="7" r="BK121"/>
  <c r="BK116"/>
  <c r="J100"/>
  <c r="BK96"/>
  <c r="J98"/>
  <c i="8" r="BK93"/>
  <c i="9" r="BK144"/>
  <c r="J132"/>
  <c r="J126"/>
  <c r="BK113"/>
  <c r="BK173"/>
  <c r="BK142"/>
  <c r="J142"/>
  <c r="BK124"/>
  <c r="BK118"/>
  <c r="BK106"/>
  <c r="BK130"/>
  <c r="BK152"/>
  <c r="BK121"/>
  <c r="BK102"/>
  <c r="BK145"/>
  <c r="BK117"/>
  <c r="J143"/>
  <c r="BK185"/>
  <c r="J156"/>
  <c r="J166"/>
  <c r="BK162"/>
  <c r="J181"/>
  <c r="J167"/>
  <c i="10" r="BK115"/>
  <c r="BK126"/>
  <c r="J117"/>
  <c r="BK113"/>
  <c r="BK93"/>
  <c i="11" r="BK134"/>
  <c r="J167"/>
  <c r="J138"/>
  <c r="BK178"/>
  <c r="J114"/>
  <c r="J161"/>
  <c r="BK124"/>
  <c r="J98"/>
  <c r="J163"/>
  <c r="J134"/>
  <c r="J96"/>
  <c r="J157"/>
  <c r="BK119"/>
  <c r="BK171"/>
  <c r="BK120"/>
  <c r="J176"/>
  <c r="J154"/>
  <c r="J101"/>
  <c r="BK174"/>
  <c r="BK129"/>
  <c r="J113"/>
  <c r="BK99"/>
  <c i="12" r="J93"/>
  <c r="BK95"/>
  <c i="13" r="J178"/>
  <c r="BK181"/>
  <c r="BK180"/>
  <c i="2" r="J551"/>
  <c r="J447"/>
  <c r="BK451"/>
  <c r="J408"/>
  <c r="J372"/>
  <c r="J353"/>
  <c r="BK317"/>
  <c r="J271"/>
  <c r="J159"/>
  <c r="BK464"/>
  <c r="J439"/>
  <c r="BK370"/>
  <c r="BK244"/>
  <c r="J146"/>
  <c r="J613"/>
  <c r="BK601"/>
  <c r="J587"/>
  <c r="BK490"/>
  <c r="J410"/>
  <c r="J350"/>
  <c r="J593"/>
  <c r="BK343"/>
  <c r="J222"/>
  <c r="BK560"/>
  <c r="BK429"/>
  <c r="BK350"/>
  <c r="J235"/>
  <c r="J498"/>
  <c r="BK236"/>
  <c r="J539"/>
  <c r="BK392"/>
  <c r="J264"/>
  <c r="J166"/>
  <c i="3" r="BK165"/>
  <c r="BK241"/>
  <c r="J143"/>
  <c i="4" r="BK123"/>
  <c r="BK122"/>
  <c r="J128"/>
  <c r="J121"/>
  <c i="5" r="BK168"/>
  <c r="J115"/>
  <c r="BK159"/>
  <c r="BK164"/>
  <c r="BK184"/>
  <c r="BK127"/>
  <c r="J104"/>
  <c r="BK100"/>
  <c r="J160"/>
  <c r="BK152"/>
  <c r="J181"/>
  <c r="BK96"/>
  <c r="BK138"/>
  <c r="BK93"/>
  <c r="BK132"/>
  <c r="BK187"/>
  <c r="BK129"/>
  <c i="6" r="J100"/>
  <c r="BK93"/>
  <c r="BK101"/>
  <c i="7" r="J112"/>
  <c r="J118"/>
  <c r="BK113"/>
  <c r="J107"/>
  <c i="9" r="BK133"/>
  <c r="J106"/>
  <c r="J104"/>
  <c r="J112"/>
  <c r="J100"/>
  <c r="BK111"/>
  <c r="BK114"/>
  <c r="J101"/>
  <c r="BK153"/>
  <c r="BK160"/>
  <c r="J173"/>
  <c r="J152"/>
  <c i="10" r="J97"/>
  <c r="BK117"/>
  <c i="11" r="J188"/>
  <c r="J107"/>
  <c r="BK152"/>
  <c r="J149"/>
  <c r="BK185"/>
  <c r="J148"/>
  <c r="BK155"/>
  <c r="BK157"/>
  <c r="J168"/>
  <c r="BK186"/>
  <c r="J143"/>
  <c r="J109"/>
  <c i="2" r="J585"/>
  <c r="J525"/>
  <c r="BK497"/>
  <c r="BK375"/>
  <c r="BK279"/>
  <c r="BK213"/>
  <c r="BK146"/>
  <c r="J107"/>
  <c r="BK425"/>
  <c r="J391"/>
  <c r="BK242"/>
  <c r="J579"/>
  <c r="J552"/>
  <c r="BK508"/>
  <c r="J454"/>
  <c r="J258"/>
  <c r="J240"/>
  <c r="J195"/>
  <c r="BK126"/>
  <c r="J591"/>
  <c r="BK579"/>
  <c r="J540"/>
  <c r="J474"/>
  <c r="BK452"/>
  <c r="J412"/>
  <c r="J283"/>
  <c i="3" r="BK156"/>
  <c i="4" r="J104"/>
  <c r="BK105"/>
  <c r="J119"/>
  <c r="BK106"/>
  <c r="J122"/>
  <c i="5" r="J178"/>
  <c r="BK144"/>
  <c r="BK103"/>
  <c r="BK91"/>
  <c i="6" r="BK91"/>
  <c r="J101"/>
  <c r="BK115"/>
  <c r="BK97"/>
  <c i="7" r="J116"/>
  <c r="J111"/>
  <c r="BK106"/>
  <c r="BK118"/>
  <c r="J115"/>
  <c r="BK109"/>
  <c r="J113"/>
  <c r="BK110"/>
  <c r="J94"/>
  <c i="8" r="BK97"/>
  <c r="BK106"/>
  <c r="BK95"/>
  <c r="BK88"/>
  <c i="9" r="BK143"/>
  <c r="J130"/>
  <c r="BK110"/>
  <c r="J175"/>
  <c r="J144"/>
  <c r="J170"/>
  <c r="BK131"/>
  <c r="J117"/>
  <c r="BK158"/>
  <c r="BK96"/>
  <c r="J136"/>
  <c r="BK122"/>
  <c r="J107"/>
  <c r="J147"/>
  <c r="BK109"/>
  <c r="J158"/>
  <c r="J95"/>
  <c r="BK157"/>
  <c r="J134"/>
  <c r="J183"/>
  <c r="J157"/>
  <c r="J179"/>
  <c r="BK155"/>
  <c r="BK156"/>
  <c r="J137"/>
  <c i="10" r="BK105"/>
  <c r="J105"/>
  <c r="J107"/>
  <c i="11" r="J189"/>
  <c r="BK144"/>
  <c r="J124"/>
  <c r="BK96"/>
  <c r="BK105"/>
  <c r="BK164"/>
  <c r="J178"/>
  <c r="J130"/>
  <c r="BK116"/>
  <c r="BK172"/>
  <c r="BK143"/>
  <c r="J105"/>
  <c r="J156"/>
  <c r="J121"/>
  <c r="BK187"/>
  <c r="J159"/>
  <c r="BK113"/>
  <c r="J165"/>
  <c r="J187"/>
  <c r="J144"/>
  <c r="BK135"/>
  <c r="BK139"/>
  <c r="BK112"/>
  <c r="BK106"/>
  <c i="12" r="J95"/>
  <c i="13" r="BK179"/>
  <c r="J173"/>
  <c r="BK182"/>
  <c r="BK87"/>
  <c i="2" r="J574"/>
  <c r="BK502"/>
  <c r="J381"/>
  <c r="BK283"/>
  <c r="J228"/>
  <c r="BK158"/>
  <c r="BK486"/>
  <c r="BK398"/>
  <c r="BK361"/>
  <c r="J576"/>
  <c r="J521"/>
  <c r="J437"/>
  <c r="J304"/>
  <c r="J231"/>
  <c r="BK194"/>
  <c i="1" r="AS65"/>
  <c i="3" r="BK218"/>
  <c r="J107"/>
  <c r="BK136"/>
  <c r="J136"/>
  <c r="J148"/>
  <c i="4" r="J134"/>
  <c r="J101"/>
  <c r="J102"/>
  <c r="J99"/>
  <c r="J124"/>
  <c r="J105"/>
  <c r="BK131"/>
  <c r="J92"/>
  <c r="BK110"/>
  <c r="J135"/>
  <c r="BK98"/>
  <c r="J110"/>
  <c r="BK133"/>
  <c r="J113"/>
  <c i="5" r="BK193"/>
  <c r="J182"/>
  <c r="BK161"/>
  <c r="BK140"/>
  <c r="J108"/>
  <c r="BK97"/>
  <c r="J197"/>
  <c r="BK143"/>
  <c r="J167"/>
  <c r="BK128"/>
  <c r="BK162"/>
  <c r="J141"/>
  <c r="J132"/>
  <c r="BK114"/>
  <c r="BK102"/>
  <c r="BK186"/>
  <c r="J130"/>
  <c r="BK167"/>
  <c r="BK183"/>
  <c r="BK145"/>
  <c r="BK176"/>
  <c r="BK150"/>
  <c r="J129"/>
  <c r="J189"/>
  <c r="J128"/>
  <c r="BK200"/>
  <c r="J176"/>
  <c r="J148"/>
  <c r="BK117"/>
  <c r="J97"/>
  <c r="BK179"/>
  <c r="J153"/>
  <c r="J138"/>
  <c r="BK115"/>
  <c r="BK194"/>
  <c r="J158"/>
  <c r="J137"/>
  <c r="J106"/>
  <c r="J94"/>
  <c i="6" r="J115"/>
  <c r="BK100"/>
  <c r="BK111"/>
  <c r="BK99"/>
  <c i="7" r="J121"/>
  <c r="J108"/>
  <c r="J122"/>
  <c r="BK120"/>
  <c r="BK114"/>
  <c r="BK105"/>
  <c r="BK98"/>
  <c r="J99"/>
  <c i="8" r="J90"/>
  <c r="J106"/>
  <c r="J88"/>
  <c i="9" r="J168"/>
  <c r="J128"/>
  <c r="J124"/>
  <c r="BK99"/>
  <c r="BK146"/>
  <c r="J127"/>
  <c r="J114"/>
  <c r="BK161"/>
  <c r="J155"/>
  <c r="BK126"/>
  <c r="J110"/>
  <c r="BK148"/>
  <c r="BK129"/>
  <c r="J105"/>
  <c r="BK100"/>
  <c r="J163"/>
  <c r="BK103"/>
  <c r="BK159"/>
  <c r="J184"/>
  <c r="BK168"/>
  <c r="J150"/>
  <c i="10" r="J114"/>
  <c r="BK134"/>
  <c r="BK140"/>
  <c r="J90"/>
  <c r="J88"/>
  <c i="11" r="BK151"/>
  <c r="J119"/>
  <c r="J141"/>
  <c r="BK189"/>
  <c r="BK165"/>
  <c r="J120"/>
  <c r="BK153"/>
  <c r="BK103"/>
  <c r="J151"/>
  <c r="BK133"/>
  <c r="BK163"/>
  <c r="BK148"/>
  <c r="J174"/>
  <c r="J132"/>
  <c r="J169"/>
  <c r="J111"/>
  <c r="BK177"/>
  <c r="BK130"/>
  <c r="J129"/>
  <c r="J97"/>
  <c i="12" r="BK97"/>
  <c r="BK90"/>
  <c i="13" r="J182"/>
  <c r="J83"/>
  <c r="BK164"/>
  <c i="2" r="J569"/>
  <c r="J523"/>
  <c r="BK442"/>
  <c r="BK271"/>
  <c r="BK204"/>
  <c r="BK144"/>
  <c r="BK552"/>
  <c r="BK427"/>
  <c r="J362"/>
  <c r="BK243"/>
  <c r="J570"/>
  <c r="J514"/>
  <c r="J459"/>
  <c r="BK264"/>
  <c r="J230"/>
  <c r="BK140"/>
  <c r="J590"/>
  <c r="BK567"/>
  <c r="BK529"/>
  <c r="J486"/>
  <c r="BK459"/>
  <c r="BK564"/>
  <c r="BK524"/>
  <c r="J431"/>
  <c r="BK381"/>
  <c r="BK371"/>
  <c r="BK359"/>
  <c r="J345"/>
  <c r="BK281"/>
  <c r="J160"/>
  <c r="J532"/>
  <c r="BK447"/>
  <c r="J379"/>
  <c r="J333"/>
  <c r="BK240"/>
  <c r="J140"/>
  <c r="J611"/>
  <c r="BK590"/>
  <c r="J571"/>
  <c r="BK525"/>
  <c r="J466"/>
  <c r="J448"/>
  <c r="BK403"/>
  <c r="J377"/>
  <c r="BK352"/>
  <c r="BK323"/>
  <c r="J229"/>
  <c r="J202"/>
  <c r="BK111"/>
  <c r="BK412"/>
  <c r="BK387"/>
  <c r="BK344"/>
  <c r="BK311"/>
  <c r="J279"/>
  <c r="BK154"/>
  <c r="J594"/>
  <c r="BK587"/>
  <c r="BK562"/>
  <c r="J520"/>
  <c r="J441"/>
  <c r="BK385"/>
  <c r="BK353"/>
  <c r="BK337"/>
  <c r="J244"/>
  <c r="J144"/>
  <c r="BK571"/>
  <c r="BK450"/>
  <c r="J385"/>
  <c r="BK288"/>
  <c r="J204"/>
  <c r="J154"/>
  <c r="BK441"/>
  <c r="BK404"/>
  <c r="BK354"/>
  <c r="J337"/>
  <c r="BK232"/>
  <c r="J172"/>
  <c i="3" r="J194"/>
  <c r="J236"/>
  <c r="BK194"/>
  <c r="BK111"/>
  <c r="BK236"/>
  <c r="J218"/>
  <c r="BK200"/>
  <c r="J103"/>
  <c i="2" r="J563"/>
  <c r="J548"/>
  <c r="BK305"/>
  <c r="BK572"/>
  <c r="J536"/>
  <c r="J463"/>
  <c r="J451"/>
  <c r="BK460"/>
  <c r="BK407"/>
  <c r="J489"/>
  <c r="J356"/>
  <c r="J583"/>
  <c r="J400"/>
  <c r="J338"/>
  <c r="J176"/>
  <c i="3" r="BK221"/>
  <c r="BK233"/>
  <c r="BK143"/>
  <c i="11" r="BK123"/>
  <c i="12" r="J97"/>
  <c i="13" r="J181"/>
  <c r="BK126"/>
  <c i="2" r="BK558"/>
  <c r="BK498"/>
  <c r="BK376"/>
  <c r="BK291"/>
  <c r="BK231"/>
  <c r="J180"/>
  <c r="J130"/>
  <c r="BK489"/>
  <c r="BK431"/>
  <c r="J394"/>
  <c r="J252"/>
  <c r="BK584"/>
  <c r="J542"/>
  <c r="J455"/>
  <c r="BK306"/>
  <c r="BK239"/>
  <c r="BK202"/>
  <c r="BK115"/>
  <c r="J584"/>
  <c r="BK578"/>
  <c r="J544"/>
  <c r="BK462"/>
  <c r="J443"/>
  <c r="BK358"/>
  <c r="J573"/>
  <c r="J487"/>
  <c r="BK468"/>
  <c r="J403"/>
  <c r="J376"/>
  <c r="J367"/>
  <c r="J351"/>
  <c r="J291"/>
  <c r="BK270"/>
  <c r="J213"/>
  <c r="BK554"/>
  <c r="J462"/>
  <c r="BK428"/>
  <c r="BK330"/>
  <c r="J236"/>
  <c r="J147"/>
  <c r="BK119"/>
  <c r="BK610"/>
  <c r="J578"/>
  <c r="BK539"/>
  <c r="J491"/>
  <c r="J464"/>
  <c r="J452"/>
  <c r="BK444"/>
  <c r="J387"/>
  <c r="BK362"/>
  <c r="J340"/>
  <c r="J263"/>
  <c r="BK203"/>
  <c r="BK585"/>
  <c r="BK569"/>
  <c r="BK402"/>
  <c r="J375"/>
  <c r="BK342"/>
  <c r="J287"/>
  <c r="J217"/>
  <c r="J601"/>
  <c r="J596"/>
  <c r="BK576"/>
  <c r="J497"/>
  <c r="BK439"/>
  <c r="BK378"/>
  <c r="J365"/>
  <c r="J306"/>
  <c r="BK262"/>
  <c r="J194"/>
  <c i="1" r="AS62"/>
  <c i="2" r="BK351"/>
  <c r="BK234"/>
  <c r="BK180"/>
  <c r="BK532"/>
  <c r="J425"/>
  <c r="J370"/>
  <c r="J358"/>
  <c r="J344"/>
  <c r="BK329"/>
  <c r="BK228"/>
  <c r="BK160"/>
  <c i="3" r="BK189"/>
  <c r="J243"/>
  <c r="J128"/>
  <c r="BK95"/>
  <c r="BK215"/>
  <c r="BK141"/>
  <c r="BK210"/>
  <c i="4" r="BK111"/>
  <c r="J112"/>
  <c i="5" r="J150"/>
  <c r="BK154"/>
  <c r="BK119"/>
  <c r="BK112"/>
  <c r="J89"/>
  <c r="J163"/>
  <c r="J136"/>
  <c r="J196"/>
  <c i="9" r="J109"/>
  <c r="BK128"/>
  <c r="J161"/>
  <c r="J96"/>
  <c r="J165"/>
  <c r="BK135"/>
  <c r="BK184"/>
  <c r="J133"/>
  <c r="J177"/>
  <c r="BK165"/>
  <c r="J160"/>
  <c r="BK136"/>
  <c i="10" r="BK101"/>
  <c r="J113"/>
  <c r="BK88"/>
  <c r="BK114"/>
  <c r="J109"/>
  <c i="11" r="BK170"/>
  <c r="J135"/>
  <c r="BK111"/>
  <c r="BK166"/>
  <c r="J118"/>
  <c r="J186"/>
  <c r="BK180"/>
  <c r="J155"/>
  <c r="BK125"/>
  <c r="J106"/>
  <c r="J100"/>
  <c r="BK169"/>
  <c r="J112"/>
  <c r="J185"/>
  <c r="BK140"/>
  <c r="BK100"/>
  <c r="J182"/>
  <c r="J150"/>
  <c r="J177"/>
  <c r="BK156"/>
  <c r="J108"/>
  <c r="J180"/>
  <c r="BK168"/>
  <c r="BK128"/>
  <c r="BK126"/>
  <c r="J110"/>
  <c i="12" r="BK99"/>
  <c r="J101"/>
  <c i="13" r="J85"/>
  <c r="J179"/>
  <c r="BK83"/>
  <c r="BK85"/>
  <c i="2" r="BK551"/>
  <c r="BK458"/>
  <c r="BK339"/>
  <c r="J243"/>
  <c r="BK218"/>
  <c r="BK196"/>
  <c r="BK543"/>
  <c r="BK415"/>
  <c r="J383"/>
  <c r="BK355"/>
  <c r="BK586"/>
  <c r="J556"/>
  <c r="J506"/>
  <c r="J357"/>
  <c r="BK248"/>
  <c r="BK229"/>
  <c r="BK130"/>
  <c i="1" r="AS55"/>
  <c i="3" r="J210"/>
  <c i="4" r="J127"/>
  <c r="BK126"/>
  <c r="BK95"/>
  <c r="BK113"/>
  <c r="BK127"/>
  <c i="5" r="J169"/>
  <c r="BK136"/>
  <c r="BK199"/>
  <c r="J191"/>
  <c r="J103"/>
  <c r="BK126"/>
  <c r="BK182"/>
  <c r="J99"/>
  <c r="J172"/>
  <c r="BK201"/>
  <c r="BK135"/>
  <c r="J156"/>
  <c r="J177"/>
  <c r="BK107"/>
  <c r="J154"/>
  <c r="J90"/>
  <c r="J146"/>
  <c i="6" r="J111"/>
  <c r="BK95"/>
  <c r="J93"/>
  <c i="7" r="BK107"/>
  <c r="J106"/>
  <c r="BK112"/>
  <c i="8" r="J95"/>
  <c r="BK90"/>
  <c i="9" r="J145"/>
  <c r="BK127"/>
  <c r="BK154"/>
  <c r="J148"/>
  <c r="BK175"/>
  <c r="J146"/>
  <c r="BK181"/>
  <c r="J111"/>
  <c r="J164"/>
  <c r="J99"/>
  <c r="BK138"/>
  <c r="J138"/>
  <c r="J131"/>
  <c i="10" r="J126"/>
  <c r="J93"/>
  <c i="11" r="BK145"/>
  <c r="BK160"/>
  <c r="J153"/>
  <c i="2" r="BK577"/>
  <c r="BK544"/>
  <c r="BK491"/>
  <c r="J323"/>
  <c r="J234"/>
  <c r="J232"/>
  <c r="BK172"/>
  <c r="J564"/>
  <c r="J433"/>
  <c r="BK408"/>
  <c r="J373"/>
  <c r="BK360"/>
  <c r="J588"/>
  <c r="J558"/>
  <c r="J534"/>
  <c r="BK463"/>
  <c r="J270"/>
  <c r="BK233"/>
  <c r="BK195"/>
  <c r="J111"/>
  <c r="J586"/>
  <c r="BK574"/>
  <c r="J562"/>
  <c r="BK506"/>
  <c r="BK456"/>
  <c r="BK389"/>
  <c r="BK581"/>
  <c r="BK534"/>
  <c r="BK514"/>
  <c r="BK443"/>
  <c r="J392"/>
  <c r="J369"/>
  <c r="J352"/>
  <c r="J307"/>
  <c r="J266"/>
  <c i="1" r="AS68"/>
  <c i="2" r="J158"/>
  <c r="J612"/>
  <c r="BK588"/>
  <c r="J572"/>
  <c r="J527"/>
  <c r="J508"/>
  <c r="BK455"/>
  <c r="J446"/>
  <c r="BK394"/>
  <c r="J371"/>
  <c r="BK356"/>
  <c r="J286"/>
  <c r="J218"/>
  <c r="J148"/>
  <c r="BK594"/>
  <c r="J581"/>
  <c r="BK542"/>
  <c r="J404"/>
  <c r="BK377"/>
  <c r="J317"/>
  <c r="BK286"/>
  <c r="J196"/>
  <c r="J598"/>
  <c r="J589"/>
  <c r="BK555"/>
  <c r="J502"/>
  <c r="BK453"/>
  <c r="J398"/>
  <c r="BK369"/>
  <c r="BK363"/>
  <c r="BK287"/>
  <c r="BK258"/>
  <c r="J157"/>
  <c r="J119"/>
  <c r="BK583"/>
  <c r="BK457"/>
  <c r="BK383"/>
  <c r="J346"/>
  <c r="BK230"/>
  <c r="J156"/>
  <c r="BK593"/>
  <c r="BK423"/>
  <c r="J363"/>
  <c r="BK357"/>
  <c r="J343"/>
  <c r="J238"/>
  <c r="J227"/>
  <c i="3" r="J233"/>
  <c r="J111"/>
  <c r="BK99"/>
  <c r="J227"/>
  <c r="J205"/>
  <c r="J189"/>
  <c r="J221"/>
  <c r="BK148"/>
  <c r="BK205"/>
  <c r="J200"/>
  <c r="J241"/>
  <c i="4" r="J133"/>
  <c r="BK118"/>
  <c r="BK130"/>
  <c r="J93"/>
  <c r="BK112"/>
  <c r="BK102"/>
  <c r="J114"/>
  <c r="J132"/>
  <c r="BK124"/>
  <c r="BK103"/>
  <c r="BK132"/>
  <c r="J95"/>
  <c r="J108"/>
  <c r="J130"/>
  <c r="J109"/>
  <c i="5" r="J194"/>
  <c r="J185"/>
  <c r="J151"/>
  <c r="J127"/>
  <c r="BK104"/>
  <c r="BK89"/>
  <c r="J192"/>
  <c r="BK158"/>
  <c r="J165"/>
  <c r="J123"/>
  <c r="BK157"/>
  <c r="BK134"/>
  <c r="BK123"/>
  <c r="BK90"/>
  <c r="J159"/>
  <c r="BK105"/>
  <c r="J187"/>
  <c r="BK156"/>
  <c r="BK166"/>
  <c r="BK95"/>
  <c r="BK172"/>
  <c r="BK139"/>
  <c r="BK101"/>
  <c r="BK180"/>
  <c r="J119"/>
  <c r="J193"/>
  <c r="J147"/>
  <c r="J98"/>
  <c r="BK181"/>
  <c r="J155"/>
  <c r="J139"/>
  <c r="BK110"/>
  <c r="BK197"/>
  <c r="J183"/>
  <c r="J179"/>
  <c r="BK151"/>
  <c r="J116"/>
  <c r="BK92"/>
  <c i="6" r="J109"/>
  <c r="J99"/>
  <c r="J97"/>
  <c r="J95"/>
  <c i="7" r="J117"/>
  <c r="J110"/>
  <c r="J120"/>
  <c r="BK115"/>
  <c r="J114"/>
  <c r="BK111"/>
  <c r="J96"/>
  <c r="J101"/>
  <c r="BK101"/>
  <c i="8" r="F36"/>
  <c i="9" r="J135"/>
  <c r="J122"/>
  <c r="BK107"/>
  <c r="BK105"/>
  <c r="BK170"/>
  <c r="BK134"/>
  <c r="J118"/>
  <c r="BK104"/>
  <c r="BK164"/>
  <c r="BK115"/>
  <c r="J139"/>
  <c r="J162"/>
  <c r="BK140"/>
  <c r="BK139"/>
  <c r="BK182"/>
  <c r="J182"/>
  <c r="J154"/>
  <c r="J141"/>
  <c i="10" r="J146"/>
  <c r="BK111"/>
  <c r="J111"/>
  <c i="11" r="J175"/>
  <c r="BK142"/>
  <c r="BK118"/>
  <c r="J162"/>
  <c r="BK188"/>
  <c r="J122"/>
  <c r="J142"/>
  <c r="BK104"/>
  <c r="J171"/>
  <c r="J99"/>
  <c r="BK176"/>
  <c r="BK141"/>
  <c r="BK175"/>
  <c r="J160"/>
  <c r="J103"/>
  <c r="J152"/>
  <c r="J139"/>
  <c r="BK132"/>
  <c r="BK107"/>
  <c i="12" r="J90"/>
  <c r="BK88"/>
  <c i="13" r="BK141"/>
  <c r="J183"/>
  <c r="J164"/>
  <c i="3" l="1" r="BK94"/>
  <c r="J94"/>
  <c r="J65"/>
  <c r="BK135"/>
  <c r="J135"/>
  <c r="J68"/>
  <c i="4" r="R100"/>
  <c r="R91"/>
  <c r="P116"/>
  <c r="P115"/>
  <c i="5" r="R198"/>
  <c i="6" r="T90"/>
  <c i="7" r="P93"/>
  <c r="R104"/>
  <c r="R103"/>
  <c i="8" r="T87"/>
  <c r="T86"/>
  <c i="9" r="BK98"/>
  <c r="J98"/>
  <c r="J65"/>
  <c r="T116"/>
  <c r="P180"/>
  <c i="11" r="R95"/>
  <c i="2" r="R106"/>
  <c r="R105"/>
  <c r="P265"/>
  <c r="BK347"/>
  <c r="J347"/>
  <c r="J71"/>
  <c r="R382"/>
  <c r="R461"/>
  <c r="R445"/>
  <c r="P575"/>
  <c r="P549"/>
  <c r="P597"/>
  <c i="7" r="P97"/>
  <c r="R119"/>
  <c i="8" r="BK87"/>
  <c r="J87"/>
  <c r="J64"/>
  <c i="9" r="T120"/>
  <c r="BK176"/>
  <c r="J176"/>
  <c r="J70"/>
  <c r="BK180"/>
  <c r="J180"/>
  <c r="J71"/>
  <c i="10" r="BK87"/>
  <c r="J87"/>
  <c r="J64"/>
  <c i="11" r="T147"/>
  <c i="2" r="BK106"/>
  <c r="J106"/>
  <c r="J65"/>
  <c r="T265"/>
  <c r="R332"/>
  <c r="R290"/>
  <c r="BK414"/>
  <c r="J414"/>
  <c r="J74"/>
  <c r="T531"/>
  <c r="T600"/>
  <c i="4" r="T100"/>
  <c r="T91"/>
  <c i="5" r="T198"/>
  <c i="6" r="T108"/>
  <c i="7" r="T97"/>
  <c r="P119"/>
  <c i="8" r="P87"/>
  <c r="P86"/>
  <c i="1" r="AU64"/>
  <c i="9" r="BK120"/>
  <c r="J120"/>
  <c r="J68"/>
  <c i="2" r="T106"/>
  <c r="T105"/>
  <c r="R347"/>
  <c r="R414"/>
  <c r="P538"/>
  <c r="R600"/>
  <c i="3" r="P164"/>
  <c r="P163"/>
  <c i="4" r="T125"/>
  <c i="7" r="BK97"/>
  <c r="J97"/>
  <c r="J66"/>
  <c i="9" r="P98"/>
  <c r="P94"/>
  <c r="P116"/>
  <c r="R176"/>
  <c i="11" r="BK117"/>
  <c r="J117"/>
  <c r="J66"/>
  <c r="BK179"/>
  <c r="J179"/>
  <c r="J70"/>
  <c i="2" r="T241"/>
  <c r="BK332"/>
  <c r="J332"/>
  <c r="J70"/>
  <c r="P393"/>
  <c r="T393"/>
  <c r="BK575"/>
  <c r="R597"/>
  <c i="3" r="P94"/>
  <c r="P93"/>
  <c r="P135"/>
  <c r="P126"/>
  <c i="4" r="P125"/>
  <c i="5" r="BK198"/>
  <c r="J198"/>
  <c r="J65"/>
  <c i="6" r="R90"/>
  <c i="7" r="T93"/>
  <c r="T92"/>
  <c r="T119"/>
  <c i="11" r="BK95"/>
  <c r="J95"/>
  <c r="J65"/>
  <c r="P147"/>
  <c r="P184"/>
  <c i="2" r="BK241"/>
  <c r="J241"/>
  <c r="J66"/>
  <c r="R265"/>
  <c r="T347"/>
  <c r="BK393"/>
  <c r="J393"/>
  <c r="J73"/>
  <c r="R393"/>
  <c r="T414"/>
  <c r="BK531"/>
  <c r="J531"/>
  <c r="J77"/>
  <c r="T575"/>
  <c r="T549"/>
  <c r="T597"/>
  <c i="3" r="T94"/>
  <c r="T93"/>
  <c r="R135"/>
  <c r="R126"/>
  <c i="4" r="R116"/>
  <c r="R115"/>
  <c i="7" r="BK104"/>
  <c r="J104"/>
  <c r="J68"/>
  <c i="11" r="T95"/>
  <c r="R147"/>
  <c r="R179"/>
  <c i="12" r="T87"/>
  <c r="T86"/>
  <c i="2" r="BK265"/>
  <c r="J265"/>
  <c r="J67"/>
  <c r="R278"/>
  <c r="P332"/>
  <c r="P290"/>
  <c r="T382"/>
  <c r="P461"/>
  <c r="P445"/>
  <c r="R531"/>
  <c r="R575"/>
  <c r="R549"/>
  <c r="BK597"/>
  <c r="J597"/>
  <c r="J81"/>
  <c i="3" r="BK164"/>
  <c r="J164"/>
  <c r="J70"/>
  <c i="4" r="BK125"/>
  <c r="J125"/>
  <c r="J68"/>
  <c i="5" r="P198"/>
  <c i="6" r="BK108"/>
  <c r="J108"/>
  <c r="J65"/>
  <c i="9" r="R120"/>
  <c r="R180"/>
  <c i="10" r="R87"/>
  <c r="R86"/>
  <c i="11" r="P158"/>
  <c r="R184"/>
  <c i="12" r="BK87"/>
  <c r="BK86"/>
  <c r="J86"/>
  <c r="J63"/>
  <c i="2" r="P241"/>
  <c r="BK278"/>
  <c r="J278"/>
  <c r="J68"/>
  <c r="T278"/>
  <c r="BK382"/>
  <c r="J382"/>
  <c r="J72"/>
  <c r="BK461"/>
  <c r="BK445"/>
  <c r="J445"/>
  <c r="J75"/>
  <c r="P531"/>
  <c r="T538"/>
  <c r="BK600"/>
  <c r="J600"/>
  <c r="J82"/>
  <c i="3" r="T164"/>
  <c r="T163"/>
  <c i="5" r="T88"/>
  <c r="T87"/>
  <c i="6" r="BK90"/>
  <c i="7" r="R93"/>
  <c r="T104"/>
  <c r="T103"/>
  <c i="10" r="T87"/>
  <c r="T86"/>
  <c i="11" r="BK158"/>
  <c r="J158"/>
  <c r="J69"/>
  <c r="T184"/>
  <c i="12" r="R87"/>
  <c r="R86"/>
  <c i="2" r="P106"/>
  <c r="P105"/>
  <c r="P347"/>
  <c r="P414"/>
  <c r="BK538"/>
  <c r="J538"/>
  <c r="J78"/>
  <c r="P600"/>
  <c i="3" r="R94"/>
  <c r="R93"/>
  <c r="T135"/>
  <c r="T126"/>
  <c i="4" r="BK100"/>
  <c r="J100"/>
  <c r="J65"/>
  <c r="BK116"/>
  <c r="BK115"/>
  <c r="J115"/>
  <c r="J66"/>
  <c i="5" r="P88"/>
  <c r="P87"/>
  <c i="1" r="AU60"/>
  <c i="6" r="P108"/>
  <c i="7" r="BK93"/>
  <c r="J93"/>
  <c r="J65"/>
  <c r="R97"/>
  <c r="BK119"/>
  <c r="J119"/>
  <c r="J69"/>
  <c i="9" r="T98"/>
  <c r="T94"/>
  <c r="BK116"/>
  <c r="J116"/>
  <c r="J66"/>
  <c r="R116"/>
  <c r="BK169"/>
  <c r="J169"/>
  <c r="J69"/>
  <c r="P176"/>
  <c r="T180"/>
  <c i="11" r="P117"/>
  <c r="T158"/>
  <c r="BK184"/>
  <c r="J184"/>
  <c r="J71"/>
  <c i="13" r="R82"/>
  <c r="R81"/>
  <c r="BK177"/>
  <c r="J177"/>
  <c r="J61"/>
  <c i="4" r="P100"/>
  <c r="P91"/>
  <c r="P90"/>
  <c i="1" r="AU58"/>
  <c i="4" r="R125"/>
  <c i="6" r="P90"/>
  <c r="P89"/>
  <c i="1" r="AU61"/>
  <c i="9" r="R98"/>
  <c r="R94"/>
  <c r="P169"/>
  <c i="10" r="P87"/>
  <c r="P86"/>
  <c i="1" r="AU67"/>
  <c i="11" r="T117"/>
  <c i="13" r="P82"/>
  <c r="R177"/>
  <c i="5" r="R88"/>
  <c r="R87"/>
  <c i="7" r="P104"/>
  <c r="P103"/>
  <c i="8" r="R87"/>
  <c r="R86"/>
  <c i="9" r="R169"/>
  <c i="11" r="R117"/>
  <c r="R158"/>
  <c r="T179"/>
  <c i="13" r="BK82"/>
  <c r="J82"/>
  <c r="J60"/>
  <c r="T82"/>
  <c r="T81"/>
  <c r="T177"/>
  <c i="2" r="R241"/>
  <c r="P278"/>
  <c r="T332"/>
  <c r="T290"/>
  <c r="P382"/>
  <c r="T461"/>
  <c r="T445"/>
  <c r="R538"/>
  <c i="3" r="R164"/>
  <c r="R163"/>
  <c i="4" r="T116"/>
  <c r="T115"/>
  <c i="5" r="BK88"/>
  <c r="J88"/>
  <c r="J64"/>
  <c i="6" r="R108"/>
  <c i="9" r="P120"/>
  <c r="P119"/>
  <c r="T169"/>
  <c r="T176"/>
  <c i="11" r="P95"/>
  <c r="P94"/>
  <c r="BK147"/>
  <c r="J147"/>
  <c r="J68"/>
  <c r="P179"/>
  <c i="12" r="P87"/>
  <c r="P86"/>
  <c i="1" r="AU70"/>
  <c i="13" r="P177"/>
  <c i="3" r="BK127"/>
  <c r="BK126"/>
  <c r="J126"/>
  <c r="J66"/>
  <c i="4" r="BK91"/>
  <c r="J91"/>
  <c r="J64"/>
  <c i="2" r="BK290"/>
  <c r="J290"/>
  <c r="J69"/>
  <c i="6" r="BK114"/>
  <c r="J114"/>
  <c r="J67"/>
  <c i="12" r="J87"/>
  <c r="J64"/>
  <c i="13" r="F55"/>
  <c r="BE83"/>
  <c r="BE126"/>
  <c r="BE164"/>
  <c r="J75"/>
  <c r="BE173"/>
  <c r="BE178"/>
  <c r="BE179"/>
  <c r="BE182"/>
  <c r="E48"/>
  <c r="BE180"/>
  <c r="BE85"/>
  <c r="BE141"/>
  <c r="BE183"/>
  <c r="BE87"/>
  <c r="BE181"/>
  <c i="11" r="BK94"/>
  <c r="BK93"/>
  <c r="J93"/>
  <c r="J63"/>
  <c r="BK146"/>
  <c r="J146"/>
  <c r="J67"/>
  <c i="12" r="J56"/>
  <c r="F59"/>
  <c r="E50"/>
  <c r="BE88"/>
  <c r="BE95"/>
  <c r="BE97"/>
  <c r="BE93"/>
  <c r="BE99"/>
  <c r="BE101"/>
  <c r="BE90"/>
  <c i="11" r="F90"/>
  <c r="BE107"/>
  <c r="BE111"/>
  <c r="BE116"/>
  <c r="J87"/>
  <c r="BE113"/>
  <c r="BE120"/>
  <c r="BE121"/>
  <c r="BE133"/>
  <c r="BE142"/>
  <c r="BE151"/>
  <c r="BE157"/>
  <c r="BE163"/>
  <c r="BE188"/>
  <c i="10" r="BK86"/>
  <c r="J86"/>
  <c i="11" r="BE103"/>
  <c r="BE104"/>
  <c r="BE105"/>
  <c r="BE118"/>
  <c r="BE128"/>
  <c r="BE131"/>
  <c r="BE141"/>
  <c r="BE153"/>
  <c r="BE171"/>
  <c r="BE114"/>
  <c r="BE139"/>
  <c r="BE140"/>
  <c r="BE149"/>
  <c r="BE164"/>
  <c r="BE182"/>
  <c r="E81"/>
  <c r="BE102"/>
  <c r="BE106"/>
  <c r="BE109"/>
  <c r="BE123"/>
  <c r="BE126"/>
  <c r="BE144"/>
  <c r="BE155"/>
  <c r="BE156"/>
  <c r="BE165"/>
  <c r="BE166"/>
  <c r="BE168"/>
  <c r="BE178"/>
  <c r="BE180"/>
  <c r="BE183"/>
  <c r="BE101"/>
  <c r="BE112"/>
  <c r="BE122"/>
  <c r="BE134"/>
  <c r="BE135"/>
  <c r="BE138"/>
  <c r="BE152"/>
  <c r="BE159"/>
  <c r="BE175"/>
  <c r="BE176"/>
  <c r="BE124"/>
  <c r="BE132"/>
  <c r="BE145"/>
  <c r="BE148"/>
  <c r="BE150"/>
  <c r="BE154"/>
  <c r="BE160"/>
  <c r="BE161"/>
  <c r="BE169"/>
  <c r="BE170"/>
  <c r="BE172"/>
  <c r="BE173"/>
  <c r="BE174"/>
  <c r="BE185"/>
  <c r="BE96"/>
  <c r="BE97"/>
  <c r="BE99"/>
  <c r="BE108"/>
  <c r="BE110"/>
  <c r="BE119"/>
  <c r="BE125"/>
  <c r="BE127"/>
  <c r="BE130"/>
  <c r="BE98"/>
  <c r="BE100"/>
  <c r="BE129"/>
  <c r="BE143"/>
  <c r="BE162"/>
  <c r="BE167"/>
  <c r="BE177"/>
  <c r="BE181"/>
  <c r="BE186"/>
  <c r="BE187"/>
  <c r="BE189"/>
  <c i="9" r="BK119"/>
  <c r="J119"/>
  <c r="J67"/>
  <c i="10" r="E50"/>
  <c r="BE111"/>
  <c r="F59"/>
  <c i="9" r="BK94"/>
  <c r="BK93"/>
  <c r="J93"/>
  <c i="10" r="J56"/>
  <c r="BE88"/>
  <c r="BE93"/>
  <c r="BE101"/>
  <c r="BE115"/>
  <c r="BE140"/>
  <c r="BE105"/>
  <c r="BE107"/>
  <c r="BE114"/>
  <c r="BE90"/>
  <c r="BE97"/>
  <c r="BE109"/>
  <c r="BE117"/>
  <c r="BE134"/>
  <c r="BE113"/>
  <c r="BE126"/>
  <c r="BE146"/>
  <c i="9" r="E81"/>
  <c r="BE101"/>
  <c r="BE103"/>
  <c r="BE141"/>
  <c r="BE143"/>
  <c r="BE147"/>
  <c r="BE154"/>
  <c r="BE155"/>
  <c r="BE164"/>
  <c r="BE151"/>
  <c r="F59"/>
  <c r="BE130"/>
  <c r="BE134"/>
  <c r="BE142"/>
  <c r="BE144"/>
  <c r="BE163"/>
  <c r="BE168"/>
  <c r="BE179"/>
  <c r="BE181"/>
  <c r="BE182"/>
  <c r="BE183"/>
  <c r="BE185"/>
  <c r="BE160"/>
  <c r="BE162"/>
  <c r="BE177"/>
  <c r="BE184"/>
  <c r="BE136"/>
  <c r="BE146"/>
  <c r="BE148"/>
  <c r="BE152"/>
  <c r="BE170"/>
  <c r="BE173"/>
  <c r="BE175"/>
  <c i="8" r="BK86"/>
  <c r="J86"/>
  <c r="J63"/>
  <c i="9" r="BE105"/>
  <c r="BE135"/>
  <c r="BE96"/>
  <c r="BE106"/>
  <c r="BE126"/>
  <c r="BE153"/>
  <c r="BE156"/>
  <c r="BE157"/>
  <c r="BE159"/>
  <c r="BE161"/>
  <c r="BE165"/>
  <c r="BE95"/>
  <c r="BE111"/>
  <c r="BE113"/>
  <c r="BE118"/>
  <c r="BE124"/>
  <c r="BE127"/>
  <c r="BE128"/>
  <c r="BE131"/>
  <c r="BE133"/>
  <c r="BE150"/>
  <c r="J56"/>
  <c r="BE99"/>
  <c r="BE132"/>
  <c r="BE104"/>
  <c r="BE109"/>
  <c r="BE125"/>
  <c r="BE129"/>
  <c r="BE137"/>
  <c r="BE138"/>
  <c r="BE139"/>
  <c r="BE140"/>
  <c r="BE145"/>
  <c r="BE158"/>
  <c r="BE172"/>
  <c r="BE166"/>
  <c r="BE167"/>
  <c r="BE100"/>
  <c r="BE102"/>
  <c r="BE107"/>
  <c r="BE110"/>
  <c r="BE112"/>
  <c r="BE114"/>
  <c r="BE115"/>
  <c r="BE117"/>
  <c r="BE121"/>
  <c r="BE122"/>
  <c i="8" r="E50"/>
  <c r="J56"/>
  <c r="F59"/>
  <c r="BE88"/>
  <c r="BE90"/>
  <c r="BE95"/>
  <c i="1" r="BA64"/>
  <c i="8" r="BE93"/>
  <c r="BE97"/>
  <c r="BE106"/>
  <c i="7" r="F59"/>
  <c r="BE109"/>
  <c r="BE110"/>
  <c r="BE112"/>
  <c r="BE101"/>
  <c r="BE106"/>
  <c r="E50"/>
  <c r="BE96"/>
  <c i="6" r="J90"/>
  <c r="J64"/>
  <c i="7" r="J56"/>
  <c r="BE99"/>
  <c r="BE100"/>
  <c r="BE115"/>
  <c r="BE117"/>
  <c r="BE116"/>
  <c r="BE114"/>
  <c r="BE94"/>
  <c r="BE98"/>
  <c r="BE105"/>
  <c r="BE107"/>
  <c r="BE108"/>
  <c r="BE111"/>
  <c r="BE113"/>
  <c r="BE118"/>
  <c r="BE120"/>
  <c r="BE121"/>
  <c r="BE122"/>
  <c i="5" r="BK87"/>
  <c r="J87"/>
  <c r="J63"/>
  <c i="6" r="F86"/>
  <c r="BE91"/>
  <c r="BE95"/>
  <c r="BE100"/>
  <c r="BE101"/>
  <c r="BE109"/>
  <c r="E77"/>
  <c r="J56"/>
  <c r="BE93"/>
  <c r="BE97"/>
  <c r="BE99"/>
  <c r="BE102"/>
  <c r="BE111"/>
  <c r="BE115"/>
  <c i="4" r="BK90"/>
  <c r="J90"/>
  <c r="J63"/>
  <c i="5" r="E75"/>
  <c r="BE99"/>
  <c r="BE102"/>
  <c r="BE105"/>
  <c r="BE126"/>
  <c r="BE131"/>
  <c r="BE140"/>
  <c r="BE141"/>
  <c r="BE142"/>
  <c r="BE150"/>
  <c r="BE156"/>
  <c r="BE170"/>
  <c r="BE195"/>
  <c r="BE199"/>
  <c i="4" r="J116"/>
  <c r="J67"/>
  <c i="5" r="BE94"/>
  <c r="BE100"/>
  <c r="BE101"/>
  <c r="BE119"/>
  <c r="BE125"/>
  <c r="BE133"/>
  <c r="BE135"/>
  <c r="BE136"/>
  <c r="BE165"/>
  <c r="BE169"/>
  <c r="BE187"/>
  <c r="BE188"/>
  <c r="BE196"/>
  <c r="BE200"/>
  <c r="J56"/>
  <c r="F84"/>
  <c r="BE106"/>
  <c r="BE114"/>
  <c r="BE118"/>
  <c r="BE120"/>
  <c r="BE128"/>
  <c r="BE134"/>
  <c r="BE143"/>
  <c r="BE145"/>
  <c r="BE154"/>
  <c r="BE172"/>
  <c r="BE183"/>
  <c r="BE184"/>
  <c r="BE117"/>
  <c r="BE130"/>
  <c r="BE157"/>
  <c r="BE174"/>
  <c r="BE176"/>
  <c r="BE182"/>
  <c r="BE191"/>
  <c r="BE194"/>
  <c r="BE103"/>
  <c r="BE155"/>
  <c r="BE160"/>
  <c r="BE161"/>
  <c r="BE180"/>
  <c r="BE116"/>
  <c r="BE124"/>
  <c r="BE127"/>
  <c r="BE162"/>
  <c r="BE163"/>
  <c r="BE177"/>
  <c r="BE178"/>
  <c r="BE181"/>
  <c r="BE190"/>
  <c r="BE193"/>
  <c r="BE158"/>
  <c r="BE197"/>
  <c r="BE92"/>
  <c r="BE97"/>
  <c r="BE146"/>
  <c r="BE167"/>
  <c r="BE168"/>
  <c r="BE175"/>
  <c r="BE179"/>
  <c r="BE185"/>
  <c r="BE91"/>
  <c r="BE104"/>
  <c r="BE112"/>
  <c r="BE115"/>
  <c r="BE129"/>
  <c r="BE144"/>
  <c r="BE148"/>
  <c r="BE151"/>
  <c r="BE153"/>
  <c r="BE164"/>
  <c r="BE173"/>
  <c r="BE186"/>
  <c r="BE89"/>
  <c r="BE93"/>
  <c r="BE98"/>
  <c r="BE132"/>
  <c r="BE137"/>
  <c r="BE171"/>
  <c r="BE192"/>
  <c r="BE95"/>
  <c r="BE147"/>
  <c r="BE166"/>
  <c r="BE189"/>
  <c r="BE201"/>
  <c r="BE90"/>
  <c r="BE96"/>
  <c r="BE107"/>
  <c r="BE108"/>
  <c r="BE110"/>
  <c r="BE123"/>
  <c r="BE138"/>
  <c r="BE139"/>
  <c r="BE149"/>
  <c r="BE152"/>
  <c r="BE159"/>
  <c i="3" r="T92"/>
  <c r="BK163"/>
  <c r="J163"/>
  <c r="J69"/>
  <c i="4" r="BE98"/>
  <c r="BE99"/>
  <c r="BE102"/>
  <c r="BE109"/>
  <c r="BE112"/>
  <c r="BE118"/>
  <c r="BE121"/>
  <c r="BE126"/>
  <c r="BE129"/>
  <c r="BE132"/>
  <c r="BE95"/>
  <c r="BE104"/>
  <c r="BE105"/>
  <c r="BE134"/>
  <c r="BE135"/>
  <c r="E50"/>
  <c r="F59"/>
  <c r="BE97"/>
  <c r="BE101"/>
  <c r="BE111"/>
  <c r="BE130"/>
  <c r="BE93"/>
  <c r="BE107"/>
  <c r="BE110"/>
  <c r="BE113"/>
  <c r="BE119"/>
  <c r="BE123"/>
  <c r="BE127"/>
  <c r="BE131"/>
  <c r="BE133"/>
  <c i="3" r="J127"/>
  <c r="J67"/>
  <c i="4" r="BE122"/>
  <c r="BE124"/>
  <c r="BE92"/>
  <c r="BE117"/>
  <c i="3" r="BK93"/>
  <c r="BK92"/>
  <c r="J92"/>
  <c r="J63"/>
  <c i="4" r="J56"/>
  <c r="BE114"/>
  <c r="BE120"/>
  <c r="BE103"/>
  <c r="BE106"/>
  <c r="BE128"/>
  <c r="BE108"/>
  <c i="3" r="J56"/>
  <c r="BE95"/>
  <c r="BE165"/>
  <c r="BE189"/>
  <c i="2" r="J461"/>
  <c r="J76"/>
  <c i="3" r="BE107"/>
  <c r="BE148"/>
  <c r="BE103"/>
  <c i="2" r="J575"/>
  <c r="J80"/>
  <c i="3" r="BE143"/>
  <c r="BE205"/>
  <c r="F59"/>
  <c r="BE99"/>
  <c r="BE200"/>
  <c r="BE215"/>
  <c r="BE243"/>
  <c i="2" r="BK105"/>
  <c i="3" r="BE156"/>
  <c r="BE97"/>
  <c r="BE111"/>
  <c r="BE115"/>
  <c r="BE128"/>
  <c r="BE194"/>
  <c r="BE221"/>
  <c r="BE218"/>
  <c r="BE241"/>
  <c r="E50"/>
  <c r="BE210"/>
  <c r="BE227"/>
  <c r="BE230"/>
  <c r="BE136"/>
  <c r="BE141"/>
  <c r="BE184"/>
  <c r="BE233"/>
  <c r="BE236"/>
  <c i="2" r="BE115"/>
  <c r="BE136"/>
  <c r="BE243"/>
  <c r="BE323"/>
  <c r="BE330"/>
  <c r="BE340"/>
  <c r="BE348"/>
  <c r="BE394"/>
  <c r="BE402"/>
  <c r="BE403"/>
  <c r="BE450"/>
  <c r="BE455"/>
  <c r="BE613"/>
  <c r="J98"/>
  <c r="BE107"/>
  <c r="BE158"/>
  <c r="BE159"/>
  <c r="BE195"/>
  <c r="BE205"/>
  <c r="BE231"/>
  <c r="BE248"/>
  <c r="BE287"/>
  <c r="BE307"/>
  <c r="BE339"/>
  <c r="BE349"/>
  <c r="BE352"/>
  <c r="BE358"/>
  <c r="BE366"/>
  <c r="BE369"/>
  <c r="BE453"/>
  <c r="BE463"/>
  <c r="BE502"/>
  <c r="BE556"/>
  <c r="BE567"/>
  <c r="BE573"/>
  <c r="BE590"/>
  <c r="BE130"/>
  <c r="BE154"/>
  <c r="BE155"/>
  <c r="BE203"/>
  <c r="BE204"/>
  <c r="BE239"/>
  <c r="BE252"/>
  <c r="BE264"/>
  <c r="BE289"/>
  <c r="BE291"/>
  <c r="BE344"/>
  <c r="BE345"/>
  <c r="BE351"/>
  <c r="BE355"/>
  <c r="BE360"/>
  <c r="BE362"/>
  <c r="BE377"/>
  <c r="BE379"/>
  <c r="BE391"/>
  <c r="BE392"/>
  <c r="BE437"/>
  <c r="BE443"/>
  <c r="BE456"/>
  <c r="BE498"/>
  <c r="BE523"/>
  <c r="BE534"/>
  <c r="BE540"/>
  <c r="BE543"/>
  <c r="BE544"/>
  <c r="BE579"/>
  <c r="BE583"/>
  <c r="BE596"/>
  <c r="BE598"/>
  <c r="BE144"/>
  <c r="BE180"/>
  <c r="BE229"/>
  <c r="BE235"/>
  <c r="BE270"/>
  <c r="BE282"/>
  <c r="BE284"/>
  <c r="BE353"/>
  <c r="BE354"/>
  <c r="BE363"/>
  <c r="BE368"/>
  <c r="BE389"/>
  <c r="BE398"/>
  <c r="BE415"/>
  <c r="BE570"/>
  <c r="BE587"/>
  <c r="BE589"/>
  <c r="BE599"/>
  <c r="F101"/>
  <c r="BE176"/>
  <c r="BE279"/>
  <c r="BE288"/>
  <c r="BE304"/>
  <c r="BE361"/>
  <c r="BE375"/>
  <c r="BE376"/>
  <c r="BE458"/>
  <c r="BE460"/>
  <c r="BE489"/>
  <c r="BE506"/>
  <c r="BE514"/>
  <c r="BE536"/>
  <c r="BE548"/>
  <c r="BE550"/>
  <c r="BE552"/>
  <c r="BE585"/>
  <c r="BE586"/>
  <c r="BE594"/>
  <c r="BE601"/>
  <c r="BE610"/>
  <c r="BE611"/>
  <c r="BE612"/>
  <c r="BE126"/>
  <c r="BE134"/>
  <c r="BE157"/>
  <c r="BE202"/>
  <c r="BE228"/>
  <c r="BE233"/>
  <c r="BE238"/>
  <c r="BE242"/>
  <c r="BE266"/>
  <c r="BE283"/>
  <c r="BE305"/>
  <c r="BE311"/>
  <c r="BE317"/>
  <c r="BE346"/>
  <c r="BE372"/>
  <c r="BE380"/>
  <c r="BE385"/>
  <c r="BE401"/>
  <c r="BE408"/>
  <c r="BE410"/>
  <c r="BE425"/>
  <c r="BE429"/>
  <c r="BE431"/>
  <c r="BE433"/>
  <c r="BE446"/>
  <c r="BE522"/>
  <c r="BE111"/>
  <c r="BE146"/>
  <c r="BE147"/>
  <c r="BE156"/>
  <c r="BE166"/>
  <c r="BE218"/>
  <c r="BE222"/>
  <c r="BE357"/>
  <c r="BE370"/>
  <c r="BE387"/>
  <c r="BE400"/>
  <c r="BE423"/>
  <c r="BE427"/>
  <c r="BE441"/>
  <c r="BE448"/>
  <c r="BE486"/>
  <c r="BE551"/>
  <c r="BE563"/>
  <c r="BE565"/>
  <c r="BE569"/>
  <c r="BE571"/>
  <c r="BE442"/>
  <c r="BE444"/>
  <c r="BE449"/>
  <c r="BE497"/>
  <c r="BE529"/>
  <c r="BE555"/>
  <c r="BE574"/>
  <c r="BE582"/>
  <c r="BE356"/>
  <c r="BE364"/>
  <c r="BE367"/>
  <c r="BE373"/>
  <c r="BE426"/>
  <c r="BE428"/>
  <c r="BE439"/>
  <c r="BE451"/>
  <c r="BE454"/>
  <c r="BE464"/>
  <c r="BE466"/>
  <c r="BE490"/>
  <c r="BE491"/>
  <c r="BE508"/>
  <c r="BE558"/>
  <c r="BE576"/>
  <c r="BE577"/>
  <c r="BE580"/>
  <c r="BE581"/>
  <c r="BE584"/>
  <c r="BE592"/>
  <c r="BE593"/>
  <c r="BE595"/>
  <c r="E92"/>
  <c r="BE119"/>
  <c r="BE123"/>
  <c r="BE160"/>
  <c r="BE172"/>
  <c r="BE234"/>
  <c r="BE236"/>
  <c r="BE262"/>
  <c r="BE263"/>
  <c r="BE281"/>
  <c r="BE337"/>
  <c r="BE342"/>
  <c r="BE407"/>
  <c r="BE452"/>
  <c r="BE474"/>
  <c r="BE524"/>
  <c r="BE525"/>
  <c r="BE532"/>
  <c r="BE560"/>
  <c r="BE562"/>
  <c r="BE591"/>
  <c r="BE148"/>
  <c r="BE194"/>
  <c r="BE196"/>
  <c r="BE230"/>
  <c r="BE232"/>
  <c r="BE237"/>
  <c r="BE271"/>
  <c r="BE285"/>
  <c r="BE329"/>
  <c r="BE333"/>
  <c r="BE341"/>
  <c r="BE343"/>
  <c r="BE350"/>
  <c r="BE359"/>
  <c r="BE365"/>
  <c r="BE371"/>
  <c r="BE381"/>
  <c r="BE404"/>
  <c r="BE412"/>
  <c r="BE435"/>
  <c r="BE447"/>
  <c r="BE459"/>
  <c r="BE462"/>
  <c r="BE539"/>
  <c r="BE140"/>
  <c r="BE213"/>
  <c r="BE217"/>
  <c r="BE227"/>
  <c r="BE240"/>
  <c r="BE244"/>
  <c r="BE258"/>
  <c r="BE286"/>
  <c r="BE306"/>
  <c r="BE338"/>
  <c r="BE378"/>
  <c r="BE383"/>
  <c r="BE424"/>
  <c r="BE457"/>
  <c r="BE468"/>
  <c r="BE480"/>
  <c r="BE487"/>
  <c r="BE520"/>
  <c r="BE521"/>
  <c r="BE527"/>
  <c r="BE542"/>
  <c r="BE554"/>
  <c r="BE564"/>
  <c r="BE572"/>
  <c r="BE578"/>
  <c r="BE588"/>
  <c r="F36"/>
  <c i="1" r="BA56"/>
  <c i="9" r="F36"/>
  <c i="1" r="BA66"/>
  <c i="10" r="J32"/>
  <c i="12" r="F38"/>
  <c i="1" r="BC70"/>
  <c i="13" r="F35"/>
  <c i="1" r="BB71"/>
  <c i="3" r="F37"/>
  <c i="1" r="BB57"/>
  <c i="4" r="J36"/>
  <c i="1" r="AW58"/>
  <c i="5" r="F39"/>
  <c i="1" r="BD60"/>
  <c i="6" r="F37"/>
  <c i="1" r="BB61"/>
  <c i="7" r="F36"/>
  <c i="1" r="BA63"/>
  <c r="BA62"/>
  <c r="AW62"/>
  <c i="9" r="F38"/>
  <c i="1" r="BC66"/>
  <c i="11" r="F37"/>
  <c i="1" r="BB69"/>
  <c i="6" r="F38"/>
  <c i="1" r="BC61"/>
  <c i="7" r="F37"/>
  <c i="1" r="BB63"/>
  <c i="10" r="F39"/>
  <c i="1" r="BD67"/>
  <c i="12" r="F37"/>
  <c i="1" r="BB70"/>
  <c i="2" r="F37"/>
  <c i="1" r="BB56"/>
  <c i="8" r="F38"/>
  <c i="1" r="BC64"/>
  <c i="10" r="F37"/>
  <c i="1" r="BB67"/>
  <c i="11" r="F39"/>
  <c i="1" r="BD69"/>
  <c i="3" r="J36"/>
  <c i="1" r="AW57"/>
  <c i="4" r="F38"/>
  <c i="1" r="BC58"/>
  <c i="5" r="J36"/>
  <c i="1" r="AW60"/>
  <c i="6" r="F36"/>
  <c i="1" r="BA61"/>
  <c i="7" r="J36"/>
  <c i="1" r="AW63"/>
  <c i="10" r="J36"/>
  <c i="1" r="AW67"/>
  <c i="11" r="F38"/>
  <c i="1" r="BC69"/>
  <c i="13" r="F37"/>
  <c i="1" r="BD71"/>
  <c i="2" r="F39"/>
  <c i="1" r="BD56"/>
  <c i="8" r="F39"/>
  <c i="1" r="BD64"/>
  <c i="10" r="F36"/>
  <c i="1" r="BA67"/>
  <c i="11" r="F36"/>
  <c i="1" r="BA69"/>
  <c i="2" r="F38"/>
  <c i="1" r="BC56"/>
  <c i="8" r="J36"/>
  <c i="1" r="AW64"/>
  <c i="9" r="F39"/>
  <c i="1" r="BD66"/>
  <c i="12" r="F36"/>
  <c i="1" r="BA70"/>
  <c i="13" r="J34"/>
  <c i="1" r="AW71"/>
  <c i="2" r="J36"/>
  <c i="1" r="AW56"/>
  <c i="8" r="F37"/>
  <c i="1" r="BB64"/>
  <c i="9" r="J32"/>
  <c i="10" r="F38"/>
  <c i="1" r="BC67"/>
  <c i="12" r="F39"/>
  <c i="1" r="BD70"/>
  <c i="13" r="F36"/>
  <c i="1" r="BC71"/>
  <c i="3" r="F39"/>
  <c i="1" r="BD57"/>
  <c i="4" r="F36"/>
  <c i="1" r="BA58"/>
  <c i="5" r="F36"/>
  <c i="1" r="BA60"/>
  <c i="6" r="J36"/>
  <c i="1" r="AW61"/>
  <c i="7" r="F39"/>
  <c i="1" r="BD63"/>
  <c i="9" r="J36"/>
  <c i="1" r="AW66"/>
  <c i="12" r="J36"/>
  <c i="1" r="AW70"/>
  <c i="13" r="F34"/>
  <c i="1" r="BA71"/>
  <c r="AS54"/>
  <c i="3" r="F38"/>
  <c i="1" r="BC57"/>
  <c i="4" r="F39"/>
  <c i="1" r="BD58"/>
  <c i="5" r="F38"/>
  <c i="1" r="BC60"/>
  <c i="3" r="F36"/>
  <c i="1" r="BA57"/>
  <c i="4" r="F37"/>
  <c i="1" r="BB58"/>
  <c i="5" r="F37"/>
  <c i="1" r="BB60"/>
  <c i="6" r="F39"/>
  <c i="1" r="BD61"/>
  <c i="7" r="F38"/>
  <c i="1" r="BC63"/>
  <c i="9" r="F37"/>
  <c i="1" r="BB66"/>
  <c i="11" r="J36"/>
  <c i="1" r="AW69"/>
  <c i="12" r="J32"/>
  <c i="3" l="1" r="R92"/>
  <c i="11" r="R146"/>
  <c i="4" r="R90"/>
  <c i="6" r="R89"/>
  <c i="2" r="R104"/>
  <c i="7" r="R92"/>
  <c r="R91"/>
  <c i="4" r="T90"/>
  <c i="9" r="R119"/>
  <c r="R93"/>
  <c i="2" r="T104"/>
  <c i="7" r="P92"/>
  <c r="P91"/>
  <c i="1" r="AU63"/>
  <c i="2" r="P104"/>
  <c i="1" r="AU56"/>
  <c i="11" r="P146"/>
  <c r="P93"/>
  <c i="1" r="AU69"/>
  <c i="3" r="P92"/>
  <c i="1" r="AU57"/>
  <c i="9" r="P93"/>
  <c i="1" r="AU66"/>
  <c i="9" r="T119"/>
  <c r="T93"/>
  <c i="11" r="R94"/>
  <c r="R93"/>
  <c i="7" r="T91"/>
  <c i="13" r="P81"/>
  <c i="1" r="AU71"/>
  <c i="11" r="T146"/>
  <c i="2" r="BK549"/>
  <c r="J549"/>
  <c r="J79"/>
  <c i="6" r="T89"/>
  <c i="11" r="T94"/>
  <c r="T93"/>
  <c i="6" r="BK113"/>
  <c r="J113"/>
  <c r="J66"/>
  <c i="7" r="BK103"/>
  <c r="J103"/>
  <c r="J67"/>
  <c r="BK92"/>
  <c r="J92"/>
  <c r="J64"/>
  <c i="13" r="BK81"/>
  <c r="J81"/>
  <c r="J59"/>
  <c i="1" r="AG70"/>
  <c i="11" r="J94"/>
  <c r="J64"/>
  <c i="1" r="AG67"/>
  <c i="10" r="J63"/>
  <c i="1" r="AG66"/>
  <c i="9" r="J94"/>
  <c r="J64"/>
  <c r="J63"/>
  <c i="3" r="J93"/>
  <c r="J64"/>
  <c i="2" r="J105"/>
  <c r="J64"/>
  <c i="1" r="AU62"/>
  <c r="BC55"/>
  <c i="4" r="J32"/>
  <c i="1" r="AG58"/>
  <c i="5" r="J35"/>
  <c i="1" r="AV60"/>
  <c r="AT60"/>
  <c r="BD68"/>
  <c i="11" r="J32"/>
  <c i="1" r="AG69"/>
  <c r="AG68"/>
  <c i="12" r="F35"/>
  <c i="1" r="AZ70"/>
  <c i="13" r="F33"/>
  <c i="1" r="AZ71"/>
  <c r="AU68"/>
  <c r="BA55"/>
  <c r="AW55"/>
  <c r="BB55"/>
  <c r="AX55"/>
  <c i="6" r="J35"/>
  <c i="1" r="AV61"/>
  <c r="AT61"/>
  <c r="BA59"/>
  <c r="AW59"/>
  <c r="BC59"/>
  <c r="AY59"/>
  <c i="5" r="J32"/>
  <c i="1" r="AG60"/>
  <c i="6" r="F35"/>
  <c i="1" r="AZ61"/>
  <c r="BD59"/>
  <c i="7" r="J35"/>
  <c i="1" r="AV63"/>
  <c r="AT63"/>
  <c i="9" r="F35"/>
  <c i="1" r="AZ66"/>
  <c i="4" r="F35"/>
  <c i="1" r="AZ58"/>
  <c i="7" r="F35"/>
  <c i="1" r="AZ63"/>
  <c i="8" r="J32"/>
  <c i="1" r="AG64"/>
  <c r="BA65"/>
  <c r="AW65"/>
  <c i="10" r="J35"/>
  <c i="1" r="AV67"/>
  <c r="AT67"/>
  <c r="AN67"/>
  <c i="3" r="J32"/>
  <c i="1" r="AG57"/>
  <c r="BD55"/>
  <c i="5" r="F35"/>
  <c i="1" r="AZ60"/>
  <c r="AG65"/>
  <c r="BB68"/>
  <c r="AX68"/>
  <c r="BA68"/>
  <c r="AW68"/>
  <c r="BC68"/>
  <c r="AY68"/>
  <c i="12" r="J35"/>
  <c i="1" r="AV70"/>
  <c r="AT70"/>
  <c r="AN70"/>
  <c i="4" r="J35"/>
  <c i="1" r="AV58"/>
  <c r="AT58"/>
  <c i="8" r="J35"/>
  <c i="1" r="AV64"/>
  <c r="AT64"/>
  <c r="BC65"/>
  <c r="AY65"/>
  <c r="BD65"/>
  <c i="10" r="F35"/>
  <c i="1" r="AZ67"/>
  <c i="13" r="J33"/>
  <c i="1" r="AV71"/>
  <c r="AT71"/>
  <c r="AU65"/>
  <c i="3" r="J35"/>
  <c i="1" r="AV57"/>
  <c r="AT57"/>
  <c i="11" r="J35"/>
  <c i="1" r="AV69"/>
  <c r="AT69"/>
  <c i="2" r="F35"/>
  <c i="1" r="AZ56"/>
  <c r="AU59"/>
  <c i="2" r="J35"/>
  <c i="1" r="AV56"/>
  <c r="AT56"/>
  <c i="3" r="F35"/>
  <c i="1" r="AZ57"/>
  <c r="BB65"/>
  <c r="AX65"/>
  <c i="11" r="F35"/>
  <c i="1" r="AZ69"/>
  <c r="BB59"/>
  <c r="AX59"/>
  <c r="BC62"/>
  <c r="AY62"/>
  <c r="BD62"/>
  <c r="BB62"/>
  <c r="AX62"/>
  <c i="8" r="F35"/>
  <c i="1" r="AZ64"/>
  <c i="9" r="J35"/>
  <c i="1" r="AV66"/>
  <c r="AT66"/>
  <c r="AN66"/>
  <c i="6" l="1" r="BK89"/>
  <c r="J89"/>
  <c i="7" r="BK91"/>
  <c r="J91"/>
  <c i="2" r="BK104"/>
  <c r="J104"/>
  <c i="1" r="AN69"/>
  <c i="12" r="J41"/>
  <c i="11" r="J41"/>
  <c i="10" r="J41"/>
  <c i="1" r="AN64"/>
  <c i="9" r="J41"/>
  <c i="8" r="J41"/>
  <c i="1" r="AN60"/>
  <c r="AN58"/>
  <c i="5" r="J41"/>
  <c i="1" r="AN57"/>
  <c i="4" r="J41"/>
  <c i="3" r="J41"/>
  <c i="1" r="AU55"/>
  <c r="AU54"/>
  <c i="13" r="J30"/>
  <c i="1" r="AG71"/>
  <c i="6" r="J32"/>
  <c i="1" r="AG61"/>
  <c r="AG59"/>
  <c r="AZ59"/>
  <c r="AV59"/>
  <c r="AT59"/>
  <c r="AN59"/>
  <c i="7" r="J32"/>
  <c i="1" r="AG63"/>
  <c i="2" r="J32"/>
  <c i="1" r="AG56"/>
  <c r="AG55"/>
  <c r="AZ55"/>
  <c r="BB54"/>
  <c r="AX54"/>
  <c r="AY55"/>
  <c r="AZ65"/>
  <c r="AV65"/>
  <c r="AT65"/>
  <c r="AN65"/>
  <c r="AZ68"/>
  <c r="AV68"/>
  <c r="AT68"/>
  <c r="AN68"/>
  <c r="BA54"/>
  <c r="AW54"/>
  <c r="AK30"/>
  <c r="BD54"/>
  <c r="W33"/>
  <c r="AZ62"/>
  <c r="AV62"/>
  <c r="AT62"/>
  <c r="BC54"/>
  <c r="AY54"/>
  <c i="2" l="1" r="J41"/>
  <c i="7" r="J41"/>
  <c i="6" r="J41"/>
  <c i="13" r="J39"/>
  <c i="7" r="J63"/>
  <c i="2" r="J63"/>
  <c i="6" r="J63"/>
  <c i="1" r="AN61"/>
  <c r="AN63"/>
  <c r="AG62"/>
  <c r="AN71"/>
  <c r="AN56"/>
  <c r="AG54"/>
  <c r="AK26"/>
  <c r="AN62"/>
  <c r="W30"/>
  <c r="AV55"/>
  <c r="AT55"/>
  <c r="AN55"/>
  <c r="W31"/>
  <c r="AZ54"/>
  <c r="W29"/>
  <c r="W32"/>
  <c l="1" r="AV54"/>
  <c r="AK29"/>
  <c r="AK35"/>
  <c l="1" r="AT54"/>
  <c r="AN54"/>
</calcChain>
</file>

<file path=xl/sharedStrings.xml><?xml version="1.0" encoding="utf-8"?>
<sst xmlns="http://schemas.openxmlformats.org/spreadsheetml/2006/main">
  <si>
    <t>Export Komplet</t>
  </si>
  <si>
    <t>VZ</t>
  </si>
  <si>
    <t>2.0</t>
  </si>
  <si>
    <t>ZAMOK</t>
  </si>
  <si>
    <t>False</t>
  </si>
  <si>
    <t>{53861acb-3a90-4155-9403-24cc1a26e25c}</t>
  </si>
  <si>
    <t>0,01</t>
  </si>
  <si>
    <t>21</t>
  </si>
  <si>
    <t>15</t>
  </si>
  <si>
    <t>REKAPITULACE ZAKÁZKY</t>
  </si>
  <si>
    <t xml:space="preserve">v ---  níže se nacházejí doplnkové a pomocné údaje k sestavám  --- v</t>
  </si>
  <si>
    <t>Návod na vyplnění</t>
  </si>
  <si>
    <t>0,001</t>
  </si>
  <si>
    <t>Kód:</t>
  </si>
  <si>
    <t>OP_02_23</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</si>
  <si>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</si>
  <si>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</si>
  <si>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zabezpečovacího zařízení v žst. Nový Bydžov</t>
  </si>
  <si>
    <t>KSO:</t>
  </si>
  <si>
    <t>824</t>
  </si>
  <si>
    <t>CC-CZ:</t>
  </si>
  <si>
    <t>21219</t>
  </si>
  <si>
    <t>Místo:</t>
  </si>
  <si>
    <t>žst. Nový Bydžov</t>
  </si>
  <si>
    <t>Datum:</t>
  </si>
  <si>
    <t>14. 6. 2023</t>
  </si>
  <si>
    <t>CZ-CPV:</t>
  </si>
  <si>
    <t>50225000-8</t>
  </si>
  <si>
    <t>CZ-CPA:</t>
  </si>
  <si>
    <t>42.12.20</t>
  </si>
  <si>
    <t>Zadavatel:</t>
  </si>
  <si>
    <t>IČ:</t>
  </si>
  <si>
    <t/>
  </si>
  <si>
    <t>Správa železnic, s.o., Oblastní ředitelství HK</t>
  </si>
  <si>
    <t>DIČ:</t>
  </si>
  <si>
    <t>Uchazeč:</t>
  </si>
  <si>
    <t>Vyplň údaj</t>
  </si>
  <si>
    <t>Projektant:</t>
  </si>
  <si>
    <t>Signal Projekt s.r.o.</t>
  </si>
  <si>
    <t>True</t>
  </si>
  <si>
    <t>Zpracovatel:</t>
  </si>
  <si>
    <t>Poznámka:</t>
  </si>
  <si>
    <t xml:space="preserve">Soupis prací je sestaven s využitím Cenové soustavy ÚOŽI a ÚRS. Položky, které pochází z cenové soustavy ÚOŽI, jsou ve sloupci 'Cenová soustava' označeny popisem 'ÚOŽI' a  položky, které pochází z cenové soustavy ÚRS, jsou ve sloupci 'Cenová soustava' označeny popisem'CS ÚRS'a úrovní příslušného kalendářního pololetí. škeré další informace vymezující popis a podmínky použití těchto položek z Cenových soustav, které nejsou uvedeny přímo v soupisu prací, jsou neomezeně dálkově k dispozici na https://www.sfdi.cz/pravidla-metodiky-a-ceniky/cenove-databaze/ a na https://podminky.urs.cz.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</si>
  <si>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</si>
  <si>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</si>
  <si>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</si>
  <si>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</si>
  <si>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</si>
  <si>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</si>
  <si>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</si>
  <si>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</si>
  <si>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</si>
  <si>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</si>
  <si>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</si>
  <si>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</si>
  <si>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</si>
  <si>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</si>
  <si>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</si>
  <si>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</si>
  <si>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</si>
  <si>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</si>
  <si>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</si>
  <si>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</si>
  <si>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</si>
  <si>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</si>
  <si>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</si>
  <si>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</si>
  <si>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</si>
  <si>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</si>
  <si>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</si>
  <si>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</si>
  <si>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</si>
  <si>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</si>
  <si>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</si>
  <si>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</si>
  <si>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</si>
  <si>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</si>
  <si>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</si>
  <si>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</si>
  <si>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</si>
  <si>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</si>
  <si>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PS 01-01</t>
  </si>
  <si>
    <t>Staniční zabezpečovací zařízení v žst. Nový Bydžov</t>
  </si>
  <si>
    <t>ING</t>
  </si>
  <si>
    <t>1</t>
  </si>
  <si>
    <t>{425aad7a-507a-4e6b-8550-6f390b022055}</t>
  </si>
  <si>
    <t>2</t>
  </si>
  <si>
    <t>/</t>
  </si>
  <si>
    <t>01</t>
  </si>
  <si>
    <t>Technologie zab. zař.</t>
  </si>
  <si>
    <t>Soupis</t>
  </si>
  <si>
    <t>{fcd4e95a-82bc-4d00-827a-b47865ade225}</t>
  </si>
  <si>
    <t>02</t>
  </si>
  <si>
    <t>Zemní práce</t>
  </si>
  <si>
    <t>{25b8e5bb-1cf5-42ad-8b9d-2f8f6c36a5ab}</t>
  </si>
  <si>
    <t>03</t>
  </si>
  <si>
    <t>PZS v km 34,038</t>
  </si>
  <si>
    <t>{173f9a54-f92a-4c19-8403-d78b62e70148}</t>
  </si>
  <si>
    <t>PS 02-01</t>
  </si>
  <si>
    <t>Sdělovací zařízení v žst. Nový Bydžov</t>
  </si>
  <si>
    <t>{8c7f4856-db74-48de-9c0d-c6db14c75800}</t>
  </si>
  <si>
    <t>Sděl. zař. N. B.</t>
  </si>
  <si>
    <t>{7ae4da02-1d86-4752-b5ea-450b85446490}</t>
  </si>
  <si>
    <t>{5a6fae8a-82a9-4076-af89-f1bc3c7865d2}</t>
  </si>
  <si>
    <t>SO 03-01</t>
  </si>
  <si>
    <t>Napájení NN v žst. Nový Bydžov</t>
  </si>
  <si>
    <t>{02fcb28d-0c94-48fb-a4a9-ba9f82c2902c}</t>
  </si>
  <si>
    <t>Napájení NN</t>
  </si>
  <si>
    <t>{79eaf288-0748-4b76-8196-bbcd123c1cb4}</t>
  </si>
  <si>
    <t>{18d23488-d48d-452d-8349-9d3551c21f01}</t>
  </si>
  <si>
    <t>SO 03-02</t>
  </si>
  <si>
    <t>Rozvody NN v žst. Nový Bydžov</t>
  </si>
  <si>
    <t>{9177e047-9a78-4705-81d0-b8dddbb48a44}</t>
  </si>
  <si>
    <t>Rozvody NN</t>
  </si>
  <si>
    <t>{a1ac678e-7f9d-4f53-bf27-01fa421d970a}</t>
  </si>
  <si>
    <t>{f905f88b-4aab-471b-b469-76b85aeceebb}</t>
  </si>
  <si>
    <t>SO 03-03</t>
  </si>
  <si>
    <t>EOV v žst. Nový Bydžov</t>
  </si>
  <si>
    <t>{e9dd0516-9701-41a6-94d9-0c2332108f7f}</t>
  </si>
  <si>
    <t>EO výhybek</t>
  </si>
  <si>
    <t>{4a79c336-6422-4fff-a016-bb843b546ea0}</t>
  </si>
  <si>
    <t>{2b0b940b-3954-4dab-bb72-75f16654f6d0}</t>
  </si>
  <si>
    <t>100</t>
  </si>
  <si>
    <t>VON</t>
  </si>
  <si>
    <t>{a5a8e2d7-9019-4548-8754-a6249e363cd9}</t>
  </si>
  <si>
    <t>k1</t>
  </si>
  <si>
    <t>Kabel TCEKPFLEY 3p</t>
  </si>
  <si>
    <t>m</t>
  </si>
  <si>
    <t>2968</t>
  </si>
  <si>
    <t>k2</t>
  </si>
  <si>
    <t>Kabel TCEKPFLEY 4p</t>
  </si>
  <si>
    <t>716</t>
  </si>
  <si>
    <t>KRYCÍ LIST SOUPISU PRACÍ</t>
  </si>
  <si>
    <t>k3</t>
  </si>
  <si>
    <t>Kabel TCEKPFLEY 7p</t>
  </si>
  <si>
    <t>1582</t>
  </si>
  <si>
    <t>k4</t>
  </si>
  <si>
    <t>Kabel TCEKPFLEY 12p</t>
  </si>
  <si>
    <t>1106</t>
  </si>
  <si>
    <t>k5</t>
  </si>
  <si>
    <t>Kabel TCEKPFLEY 16p</t>
  </si>
  <si>
    <t>260</t>
  </si>
  <si>
    <t>k6</t>
  </si>
  <si>
    <t>Kabel TCEKPFLEY 24p</t>
  </si>
  <si>
    <t>1405</t>
  </si>
  <si>
    <t>Objekt:</t>
  </si>
  <si>
    <t>k7</t>
  </si>
  <si>
    <t>Kabel TCEKPFLEY 30p</t>
  </si>
  <si>
    <t>1540</t>
  </si>
  <si>
    <t>PS 01-01 - Staniční zabezpečovací zařízení v žst. Nový Bydžov</t>
  </si>
  <si>
    <t>k8</t>
  </si>
  <si>
    <t>Kabel TCEPKPFLEY 3XN</t>
  </si>
  <si>
    <t>20</t>
  </si>
  <si>
    <t>Soupis:</t>
  </si>
  <si>
    <t>01 - Technologie zab. zař.</t>
  </si>
  <si>
    <t>REKAPITULACE ČLENĚNÍ SOUPISU PRACÍ</t>
  </si>
  <si>
    <t>Kód dílu - Popis</t>
  </si>
  <si>
    <t>Cena celkem [CZK]</t>
  </si>
  <si>
    <t>-1</t>
  </si>
  <si>
    <t>KAB - Kabelizace</t>
  </si>
  <si>
    <t xml:space="preserve">    KABEL - kabely, šňůry, vodiče</t>
  </si>
  <si>
    <t xml:space="preserve">    SPOJ - spojky, značení kabelů</t>
  </si>
  <si>
    <t>ŽLAB - žlabové vedení, krytí kabelů</t>
  </si>
  <si>
    <t>DC - napájení DC</t>
  </si>
  <si>
    <t>STOJ - stojany a skříně zab. zař., vybavení rel. míst.</t>
  </si>
  <si>
    <t xml:space="preserve">    PN - Vnitřní vybavnení počítačů náprav</t>
  </si>
  <si>
    <t>DIAG - diagnostika</t>
  </si>
  <si>
    <t>JOP - jednotné obsluhující pracoviště</t>
  </si>
  <si>
    <t>VEN - venkovní prvky</t>
  </si>
  <si>
    <t>VEN-NÁV - návěstidla</t>
  </si>
  <si>
    <t>VEN - PN - počítače náprav</t>
  </si>
  <si>
    <t xml:space="preserve">    VEN - PŘEST - přestavníky, závorníky s elektrickým dohledem</t>
  </si>
  <si>
    <t>VEN-VYS - výstražníky</t>
  </si>
  <si>
    <t>ZEM - Uzemnění</t>
  </si>
  <si>
    <t>DEM - demontáže</t>
  </si>
  <si>
    <t xml:space="preserve">    REV - revize, zkoušky</t>
  </si>
  <si>
    <t xml:space="preserve">    LEA - LEA</t>
  </si>
  <si>
    <t>UZÁVĚR - Dopravní značení na přejezdech</t>
  </si>
  <si>
    <t>SOUPIS PRACÍ</t>
  </si>
  <si>
    <t>PČ</t>
  </si>
  <si>
    <t>MJ</t>
  </si>
  <si>
    <t>Množství</t>
  </si>
  <si>
    <t>J.cena [CZK]</t>
  </si>
  <si>
    <t>Cenová soustava</t>
  </si>
  <si>
    <t>J. Nh [h]</t>
  </si>
  <si>
    <t>Nh celkem [h]</t>
  </si>
  <si>
    <t>J. hmotnost [t]</t>
  </si>
  <si>
    <t>Hmotnost celkem [t]</t>
  </si>
  <si>
    <t>J. suť [t]</t>
  </si>
  <si>
    <t>Suť Celkem [t]</t>
  </si>
  <si>
    <t>Náklady soupisu celkem</t>
  </si>
  <si>
    <t>KAB</t>
  </si>
  <si>
    <t>Kabelizace</t>
  </si>
  <si>
    <t>3</t>
  </si>
  <si>
    <t>ROZPOCET</t>
  </si>
  <si>
    <t>KABEL</t>
  </si>
  <si>
    <t>kabely, šňůry, vodiče</t>
  </si>
  <si>
    <t>M</t>
  </si>
  <si>
    <t>7590521514</t>
  </si>
  <si>
    <t>Venkovní vedení kabelová - metalické sítě Plněné, párované s ochr. vodičem TCEKPFLEY 3 P 1,0 D</t>
  </si>
  <si>
    <t>Sborník UOŽI 01 2023</t>
  </si>
  <si>
    <t>256</t>
  </si>
  <si>
    <t>64</t>
  </si>
  <si>
    <t>-1134282783</t>
  </si>
  <si>
    <t>VV</t>
  </si>
  <si>
    <t>v.č. 802</t>
  </si>
  <si>
    <t>125+8+210+755+215+45+176+188+50+60+88+30+15+18+35+950</t>
  </si>
  <si>
    <t>Součet</t>
  </si>
  <si>
    <t>4</t>
  </si>
  <si>
    <t>7590521519</t>
  </si>
  <si>
    <t>Venkovní vedení kabelová - metalické sítě Plněné, párované s ochr. vodičem TCEKPFLEY 4 P 1,0 D</t>
  </si>
  <si>
    <t>-332905001</t>
  </si>
  <si>
    <t>88+40+176+132+50+210+20</t>
  </si>
  <si>
    <t>7590521529</t>
  </si>
  <si>
    <t>Venkovní vedení kabelová - metalické sítě Plněné, párované s ochr. vodičem TCEKPFLEY 7 P 1,0 D</t>
  </si>
  <si>
    <t>1879000290</t>
  </si>
  <si>
    <t>30+50+60+65+40+40+18+185+60+300+331+125+240+18+10+10</t>
  </si>
  <si>
    <t>7590520604</t>
  </si>
  <si>
    <t>Venkovní vedení kabelová - metalické sítě Plněné 4x0,8 TCEPKPFLEY 3 x 4 x 0,8</t>
  </si>
  <si>
    <t>-1262937473</t>
  </si>
  <si>
    <t>10+10</t>
  </si>
  <si>
    <t>5</t>
  </si>
  <si>
    <t>K</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</si>
  <si>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</si>
  <si>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</si>
  <si>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-2114159972</t>
  </si>
  <si>
    <t>P</t>
  </si>
  <si>
    <t>Poznámka k položce:_x000d_
kabely TCEPKPFEY A KABEL PE-ALT-CLT 1x4x1,53</t>
  </si>
  <si>
    <t>k1+k2+k3+k8</t>
  </si>
  <si>
    <t>6</t>
  </si>
  <si>
    <t>7590521534</t>
  </si>
  <si>
    <t>Venkovní vedení kabelová - metalické sítě Plněné, párované s ochr. vodičem TCEKPFLEY 12 P 1,0 D</t>
  </si>
  <si>
    <t>-1495667468</t>
  </si>
  <si>
    <t>300+26+540+240</t>
  </si>
  <si>
    <t>7</t>
  </si>
  <si>
    <t>7590521539</t>
  </si>
  <si>
    <t>Venkovní vedení kabelová - metalické sítě Plněné, párované s ochr. vodičem TCEKPFLEY 16 P 1,0 D</t>
  </si>
  <si>
    <t>-903490952</t>
  </si>
  <si>
    <t>240+20</t>
  </si>
  <si>
    <t>8</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</si>
  <si>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</si>
  <si>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</si>
  <si>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-1310486989</t>
  </si>
  <si>
    <t>k4+k5</t>
  </si>
  <si>
    <t>9</t>
  </si>
  <si>
    <t>7590521544</t>
  </si>
  <si>
    <t>Venkovní vedení kabelová - metalické sítě Plněné, párované s ochr. vodičem TCEKPFLEY 24 P 1,0 D</t>
  </si>
  <si>
    <t>1978112404</t>
  </si>
  <si>
    <t>40+540+540+285</t>
  </si>
  <si>
    <t>10</t>
  </si>
  <si>
    <t>7590521549</t>
  </si>
  <si>
    <t>Venkovní vedení kabelová - metalické sítě Plněné, párované s ochr. vodičem TCEKPFLEY 30 P 1,0 D</t>
  </si>
  <si>
    <t>1318758603</t>
  </si>
  <si>
    <t>540+1000</t>
  </si>
  <si>
    <t>11</t>
  </si>
  <si>
    <t>7590525232</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</si>
  <si>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</si>
  <si>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-1222630103</t>
  </si>
  <si>
    <t>k6+k7</t>
  </si>
  <si>
    <t>12</t>
  </si>
  <si>
    <t>7590555132</t>
  </si>
  <si>
    <t>Montáž forma pro kabely TCEKPFLE, TCEKPFLEY, TCEKPFLEZE, TCEKPFLEZY do 3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</si>
  <si>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kus</t>
  </si>
  <si>
    <t>512</t>
  </si>
  <si>
    <t>-1335221888</t>
  </si>
  <si>
    <t>13</t>
  </si>
  <si>
    <t>7590555134</t>
  </si>
  <si>
    <t>Montáž forma pro kabely TCEKPFLE, TCEKPFLEY, TCEKPFLEZE, TCEKPFLEZY do 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</si>
  <si>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573727577</t>
  </si>
  <si>
    <t>14</t>
  </si>
  <si>
    <t>7590555136</t>
  </si>
  <si>
    <t>Montáž forma pro kabely TCEKPFLE, TCEKPFLEY, TCEKPFLEZE, TCEKPFLEZY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</si>
  <si>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1831347832</t>
  </si>
  <si>
    <t>EY 7p</t>
  </si>
  <si>
    <t>28</t>
  </si>
  <si>
    <t>3XN</t>
  </si>
  <si>
    <t>7590555138</t>
  </si>
  <si>
    <t>Montáž forma pro kabely TCEKPFLE, TCEKPFLEY, TCEKPFLEZE, TCEKPFLEZY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</si>
  <si>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519183542</t>
  </si>
  <si>
    <t>16</t>
  </si>
  <si>
    <t>7590555140</t>
  </si>
  <si>
    <t>Montáž forma pro kabely TCEKPFLE, TCEKPFLEY, TCEKPFLEZE, TCEKPFLEZY do 16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</si>
  <si>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1059652970</t>
  </si>
  <si>
    <t>17</t>
  </si>
  <si>
    <t>7590555142</t>
  </si>
  <si>
    <t>Montáž forma pro kabely TCEKPFLE, TCEKPFLEY, TCEKPFLEZE, TCEKPFLEZY do 24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</si>
  <si>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-68012498</t>
  </si>
  <si>
    <t>18</t>
  </si>
  <si>
    <t>7590555144</t>
  </si>
  <si>
    <t>Montáž forma pro kabely TCEKPFLE, TCEKPFLEY, TCEKPFLEZE, TCEKPFLEZY do 30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</si>
  <si>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-1720630388</t>
  </si>
  <si>
    <t>19</t>
  </si>
  <si>
    <t>7492500850</t>
  </si>
  <si>
    <t>Kabely, vodiče, šňůry Cu - nn Vodič jednožílový Cu, plastová izolace H07V-K 16 černý (CYA)</t>
  </si>
  <si>
    <t>-1977120504</t>
  </si>
  <si>
    <t>7492500880</t>
  </si>
  <si>
    <t>Kabely, vodiče, šňůry Cu - nn Vodič jednožílový Cu, plastová izolace H07V-K 16 žz (CYA)</t>
  </si>
  <si>
    <t>-82301103</t>
  </si>
  <si>
    <t>7492502240</t>
  </si>
  <si>
    <t>Kabely, vodiče, šňůry Cu - nn Kabel silový Cu, plastová izolace, stíněný 1-CYKFY 4/5 x 4 - 6 mm2</t>
  </si>
  <si>
    <t>38408022</t>
  </si>
  <si>
    <t>Poznámka k položce:_x000d_
Kabel Cu - nn CYKCY-O 4x6mm2</t>
  </si>
  <si>
    <t>CYKCY-O 4x6</t>
  </si>
  <si>
    <t>40+40</t>
  </si>
  <si>
    <t>22</t>
  </si>
  <si>
    <t>7492502280</t>
  </si>
  <si>
    <t>Kabely, vodiče, šňůry Cu - nn Kabel silový Cu, plastová izolace, stíněný 1-CYKFY 4/5 x 10 - 16 mm2</t>
  </si>
  <si>
    <t>-708461702</t>
  </si>
  <si>
    <t>Poznámka k položce:_x000d_
Kabel Cu - nn CYKCY-O 4x10mm2</t>
  </si>
  <si>
    <t>CYKCY-O 4x10</t>
  </si>
  <si>
    <t>370+370+370</t>
  </si>
  <si>
    <t>23</t>
  </si>
  <si>
    <t>7492501950</t>
  </si>
  <si>
    <t>Kabely, vodiče, šňůry Cu - nn Kabel silový 4 a 5-žílový Cu, plastová izolace CYKY 4O4 (4Dx4)</t>
  </si>
  <si>
    <t>364146863</t>
  </si>
  <si>
    <t>345+150+385+525+730</t>
  </si>
  <si>
    <t>24</t>
  </si>
  <si>
    <t>7592030100</t>
  </si>
  <si>
    <t>Balízy a magnetické informační body Kabel PE-ALT-CLT 1x4x1,5 pro připojení LEU k přepínatelné balíze (HM0341239990174)</t>
  </si>
  <si>
    <t>-1554284165</t>
  </si>
  <si>
    <t>v.č. 801</t>
  </si>
  <si>
    <t>75+75+75+75+75+140+90+90+90+90+255</t>
  </si>
  <si>
    <t>25</t>
  </si>
  <si>
    <t>7492554010</t>
  </si>
  <si>
    <t>Montáž kabelů 4- a 5-žílových Cu do 16 mm2 - uložení do země, chráničky, na rošty, pod omítku apod.</t>
  </si>
  <si>
    <t>-142525273</t>
  </si>
  <si>
    <t>CYKY 4x4</t>
  </si>
  <si>
    <t>2135</t>
  </si>
  <si>
    <t>80</t>
  </si>
  <si>
    <t>1110</t>
  </si>
  <si>
    <t>PE-ALT-CLT 1x4x1,5</t>
  </si>
  <si>
    <t>1130</t>
  </si>
  <si>
    <t>CYA 16 černý</t>
  </si>
  <si>
    <t>250</t>
  </si>
  <si>
    <t>CYA 16 zž</t>
  </si>
  <si>
    <t>125</t>
  </si>
  <si>
    <t>26</t>
  </si>
  <si>
    <t>7492501000</t>
  </si>
  <si>
    <t>Kabely, vodiče, šňůry Cu - nn Vodič jednožílový Cu, plastová izolace H07V-K 25 černý (CYA)</t>
  </si>
  <si>
    <t>1800721144</t>
  </si>
  <si>
    <t>27</t>
  </si>
  <si>
    <t>7492501230</t>
  </si>
  <si>
    <t>Kabely, vodiče, šňůry Cu - nn Vodič jednožílový Cu, plastová izolace H07V-K 50 černý (CYA)</t>
  </si>
  <si>
    <t>-798045811</t>
  </si>
  <si>
    <t>7492554014</t>
  </si>
  <si>
    <t>Montáž kabelů 4- a 5-žílových Cu do 50 mm2 - uložení do země, chráničky, na rošty, pod omítku apod.</t>
  </si>
  <si>
    <t>-369893332</t>
  </si>
  <si>
    <t>CYA 25 černý</t>
  </si>
  <si>
    <t>44</t>
  </si>
  <si>
    <t>CYA 50 černý</t>
  </si>
  <si>
    <t>29</t>
  </si>
  <si>
    <t>7492501760</t>
  </si>
  <si>
    <t>Kabely, vodiče, šňůry Cu - nn Kabel silový 2 a 3-žílový Cu, plastová izolace CYKY 3J1,5 (3Cx 1,5)</t>
  </si>
  <si>
    <t>-1038332507</t>
  </si>
  <si>
    <t>30</t>
  </si>
  <si>
    <t>7492501770</t>
  </si>
  <si>
    <t>Kabely, vodiče, šňůry Cu - nn Kabel silový 2 a 3-žílový Cu, plastová izolace CYKY 3J2,5 (3Cx 2,5)</t>
  </si>
  <si>
    <t>-1649587442</t>
  </si>
  <si>
    <t>31</t>
  </si>
  <si>
    <t>7492501740</t>
  </si>
  <si>
    <t>Kabely, vodiče, šňůry Cu - nn Kabel silový 2 a 3-žílový Cu, plastová izolace CYKY 3O1,5 (3Ax1,5)</t>
  </si>
  <si>
    <t>-1540580069</t>
  </si>
  <si>
    <t>32</t>
  </si>
  <si>
    <t>7492553010</t>
  </si>
  <si>
    <t>Montáž kabelů 2- a 3-žílových Cu do 16 mm2 - uložení do země, chráničky, na rošty, pod omítku apod.</t>
  </si>
  <si>
    <t>-1691442196</t>
  </si>
  <si>
    <t>CYKY 3J1,5</t>
  </si>
  <si>
    <t>78</t>
  </si>
  <si>
    <t>CYKY 3J2,5</t>
  </si>
  <si>
    <t>66</t>
  </si>
  <si>
    <t>CYKY 3O1,5</t>
  </si>
  <si>
    <t>38</t>
  </si>
  <si>
    <t>33</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</si>
  <si>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</si>
  <si>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</si>
  <si>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-1875656339</t>
  </si>
  <si>
    <t>PE-ALT-CLT</t>
  </si>
  <si>
    <t>34</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</si>
  <si>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</si>
  <si>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</si>
  <si>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-796891429</t>
  </si>
  <si>
    <t>35</t>
  </si>
  <si>
    <t>7590545040</t>
  </si>
  <si>
    <t>Uložení propojovací šňůry do žlabového rozvodu zabezpečovací ústředny - odvinutí, naměření a položení šňůry na lávku nebo do žlabového rozvodu včetně uchycení v ohybech, zakrytí žlabu a zaizolování konců kabelu, prozvonění a označení</t>
  </si>
  <si>
    <t>-2045350983</t>
  </si>
  <si>
    <t>HDPE trubka z nové skříně ovládacích počítačů do SÚ</t>
  </si>
  <si>
    <t>370</t>
  </si>
  <si>
    <t>36</t>
  </si>
  <si>
    <t>7593501125</t>
  </si>
  <si>
    <t>Trasy kabelového vedení Chráničky optického kabelu HDPE 6040 průměr 40/33 mm</t>
  </si>
  <si>
    <t>-621575732</t>
  </si>
  <si>
    <t>v.č. 800</t>
  </si>
  <si>
    <t>HDPE 40/33 modrá</t>
  </si>
  <si>
    <t>37</t>
  </si>
  <si>
    <t>7598035170</t>
  </si>
  <si>
    <t>Kontrola tlakutěsnosti HDPE trubky v úseku do 2 000 m</t>
  </si>
  <si>
    <t>-730080217</t>
  </si>
  <si>
    <t>7598035190</t>
  </si>
  <si>
    <t>Kontrola průchodnosti trubky pro optický kabel</t>
  </si>
  <si>
    <t>km</t>
  </si>
  <si>
    <t>-381331643</t>
  </si>
  <si>
    <t>39</t>
  </si>
  <si>
    <t>7593505240</t>
  </si>
  <si>
    <t>Montáž koncovky nebo záslepky Plasson na HDPE trubku</t>
  </si>
  <si>
    <t>-1566899962</t>
  </si>
  <si>
    <t>40</t>
  </si>
  <si>
    <t>7593501143</t>
  </si>
  <si>
    <t>Trasy kabelového vedení Chráničky optického kabelu HDPE Koncová zátka Jackmoon 38-46 mm</t>
  </si>
  <si>
    <t>-1860400719</t>
  </si>
  <si>
    <t>41</t>
  </si>
  <si>
    <t>7598035015</t>
  </si>
  <si>
    <t>Měření parametrů optického kabelu na třech vlnových délkách metodou OTDR a TM na skládce, kabelu se 24 vlákny - včetně vyhotovení měřícího protokolu</t>
  </si>
  <si>
    <t>575623689</t>
  </si>
  <si>
    <t>42</t>
  </si>
  <si>
    <t>7590565050</t>
  </si>
  <si>
    <t>Spojování a ukončení kabelů optických svár optického vlákna ve spojce (rozvaděči) do 36 vláken - práce spojené s montáží specifikované kabelizace specifikovaným způsobem</t>
  </si>
  <si>
    <t>vlákno</t>
  </si>
  <si>
    <t>991569334</t>
  </si>
  <si>
    <t>43</t>
  </si>
  <si>
    <t>7593505292</t>
  </si>
  <si>
    <t>Zafukování optického kabelu HDPE</t>
  </si>
  <si>
    <t>1438504681</t>
  </si>
  <si>
    <t>7590560054</t>
  </si>
  <si>
    <t>Optické kabely Optické kabely střední konstrukce pro záfuk, přifuk do HDPE chráničky 24 vl. 2x12 vl./trubička, HDPE plášť 8,1 mm (6 el.)</t>
  </si>
  <si>
    <t>882226166</t>
  </si>
  <si>
    <t>45</t>
  </si>
  <si>
    <t>7590545140</t>
  </si>
  <si>
    <t>Příprava kabelu na rošt do 10 žil</t>
  </si>
  <si>
    <t>357114712</t>
  </si>
  <si>
    <t>46</t>
  </si>
  <si>
    <t>7590545142</t>
  </si>
  <si>
    <t>Příprava kabelu na rošt do 30 žil</t>
  </si>
  <si>
    <t>2127492981</t>
  </si>
  <si>
    <t>47</t>
  </si>
  <si>
    <t>7590555014</t>
  </si>
  <si>
    <t>Zhotovení formy kabelové na kabel do 15x2</t>
  </si>
  <si>
    <t>1997710925</t>
  </si>
  <si>
    <t>48</t>
  </si>
  <si>
    <t>7590545082</t>
  </si>
  <si>
    <t>Ukončení vodičů a lan do D 50 mm2 - včetně odizolování, montáže kabelových ok, odmontování krytu svorkovnice, zapojení na svorku, označení a vyzkoušení</t>
  </si>
  <si>
    <t>úsek</t>
  </si>
  <si>
    <t>-657424395</t>
  </si>
  <si>
    <t>49</t>
  </si>
  <si>
    <t>7590545080</t>
  </si>
  <si>
    <t>Ukončení vodičů a lan do D 16 mm2 - včetně odizolování, montáže kabelových ok, odmontování krytu svorkovnice, zapojení na svorku, označení a vyzkoušení</t>
  </si>
  <si>
    <t>839937943</t>
  </si>
  <si>
    <t>50</t>
  </si>
  <si>
    <t>7492756030</t>
  </si>
  <si>
    <t>Pomocné práce pro montáž kabelů vyhledání stávajících kabelů ( měření, sonda ) - v obvodu žel. stanice nebo na na trati včetně provedení sondy</t>
  </si>
  <si>
    <t>562082352</t>
  </si>
  <si>
    <t>SPOJ</t>
  </si>
  <si>
    <t>spojky, značení kabelů</t>
  </si>
  <si>
    <t>51</t>
  </si>
  <si>
    <t>7590541429</t>
  </si>
  <si>
    <t>Slaboproudé rozvody, kabely pro přívod a vnitřní instalaci Spojky metalických kabelů a příslušenství Teplem smrštitelná zesílená spojka pro netlakované kabely XAGA 500-43/8-150/EY</t>
  </si>
  <si>
    <t>-455220101</t>
  </si>
  <si>
    <t>52</t>
  </si>
  <si>
    <t>7590541439</t>
  </si>
  <si>
    <t>Slaboproudé rozvody, kabely pro přívod a vnitřní instalaci Spojky metalických kabelů a příslušenství Teplem smrštitelná zesílená spojka pro netlakované kabely XAGA 500-43/8-300/EY</t>
  </si>
  <si>
    <t>730447436</t>
  </si>
  <si>
    <t>53</t>
  </si>
  <si>
    <t>7590525463</t>
  </si>
  <si>
    <t>Montáž spojky rovné pro plastové kabely párové Raychem XAGA s konektory UDW2 2 plášť bez pancíře do 10 žil - nasazení manžety, spojení žil, převlečení manžety, nahřátí pro její tepelné smrštění, uložení spojky v jámě</t>
  </si>
  <si>
    <t>1507468696</t>
  </si>
  <si>
    <t>EY 3p</t>
  </si>
  <si>
    <t>1+2</t>
  </si>
  <si>
    <t>54</t>
  </si>
  <si>
    <t>7590525464</t>
  </si>
  <si>
    <t>Montáž spojky rovné pro plastové kabely párové Raychem XAGA s konektory UDW2 2 plášť bez pancíře do 20 žil - nasazení manžety, spojení žil, převlečení manžety, nahřátí pro její tepelné smrštění, uložení spojky v jámě</t>
  </si>
  <si>
    <t>385753991</t>
  </si>
  <si>
    <t>EY 12p</t>
  </si>
  <si>
    <t>55</t>
  </si>
  <si>
    <t>7590525465</t>
  </si>
  <si>
    <t>Montáž spojky rovné pro plastové kabely párové Raychem XAGA s konektory UDW2 2 plášť bez pancíře do 32 žil - nasazení manžety, spojení žil, převlečení manžety, nahřátí pro její tepelné smrštění, uložení spojky v jámě</t>
  </si>
  <si>
    <t>-239833083</t>
  </si>
  <si>
    <t>EY 24p</t>
  </si>
  <si>
    <t>1+1</t>
  </si>
  <si>
    <t>EY 30p</t>
  </si>
  <si>
    <t>56</t>
  </si>
  <si>
    <t>7593501825R</t>
  </si>
  <si>
    <t>Trasy kabelového vedení Lokátory a markery Ball Marker 1428 - XR ID, fialový zabezpečováci zapisovatelný</t>
  </si>
  <si>
    <t>-644030564</t>
  </si>
  <si>
    <t xml:space="preserve">Poznámka k položce:_x000d_
_x000d_
</t>
  </si>
  <si>
    <t>pro zabezpečovací vedení</t>
  </si>
  <si>
    <t>20"fialový</t>
  </si>
  <si>
    <t>57</t>
  </si>
  <si>
    <t>7593505270</t>
  </si>
  <si>
    <t>Montáž kabelového označníku Ball Marker - upevnění kabelového označníku na plášť kabelu upevňovacími prvky</t>
  </si>
  <si>
    <t>-225145225</t>
  </si>
  <si>
    <t>58</t>
  </si>
  <si>
    <t>7492400460</t>
  </si>
  <si>
    <t>Kabely, vodiče - vn Kabely nad 22kV Označovací štítek na kabel (100 ks)</t>
  </si>
  <si>
    <t>sada</t>
  </si>
  <si>
    <t>-275850999</t>
  </si>
  <si>
    <t>59</t>
  </si>
  <si>
    <t>7492756020</t>
  </si>
  <si>
    <t>Pomocné práce pro montáž kabelů montáž označovacího štítku na kabel</t>
  </si>
  <si>
    <t>-1710243215</t>
  </si>
  <si>
    <t>ŽLAB</t>
  </si>
  <si>
    <t>žlabové vedení, krytí kabelů</t>
  </si>
  <si>
    <t>60</t>
  </si>
  <si>
    <t>7593500600</t>
  </si>
  <si>
    <t>Trasy kabelového vedení Kabelové krycí desky a pásy Fólie výstražná modrá š. 34cm (HM0673909991034)</t>
  </si>
  <si>
    <t>1307822018</t>
  </si>
  <si>
    <t>v.č. 100, 101, 102 [délky]</t>
  </si>
  <si>
    <t>225+55+60+200+350+186+162+361+206+5+12</t>
  </si>
  <si>
    <t>61</t>
  </si>
  <si>
    <t>7593505134</t>
  </si>
  <si>
    <t>Zakrytí kabelu resp. trubek výstražnou fólií (bez fólie)</t>
  </si>
  <si>
    <t>-1724910918</t>
  </si>
  <si>
    <t>62</t>
  </si>
  <si>
    <t>7593500965</t>
  </si>
  <si>
    <t>Trasy kabelového vedení Ohebná dvouplášťová korugovaná chránička 160/138smotek</t>
  </si>
  <si>
    <t>-728339385</t>
  </si>
  <si>
    <t>polohopis v.č. 100, 101, 102 [délky]</t>
  </si>
  <si>
    <t>protlaky</t>
  </si>
  <si>
    <t>11+11+2*25+5*18+15+15+2*30+15+2*11+2*11+18+11+2*15+2*11+5*11+3*10+11+2*10+11+11+11+4*10</t>
  </si>
  <si>
    <t>překopy</t>
  </si>
  <si>
    <t>10+2*10</t>
  </si>
  <si>
    <t>DC</t>
  </si>
  <si>
    <t>napájení DC</t>
  </si>
  <si>
    <t>63</t>
  </si>
  <si>
    <t>7593000280</t>
  </si>
  <si>
    <t>Dobíječe, usměrňovače, napáječe Usměrňovač D400 G24/125, stacionární oceloplechová skříň 1500x600x600, rozšířená stavová indikace opticky i bezpotenciálově, autoamtické testování baterie, programovatelná nabíjecí automatika.</t>
  </si>
  <si>
    <t>128</t>
  </si>
  <si>
    <t>-823451452</t>
  </si>
  <si>
    <t>Poznámka k položce:_x000d_
Dobíječ 3 fázový Imax = 160A</t>
  </si>
  <si>
    <t>7593000210</t>
  </si>
  <si>
    <t>Dobíječe, usměrňovače, napáječe Usměrňovač D400 G24/60, oceloplechová skříň 1200x600x400, rozšířená stavová indikace opticky i bezpotenciálově</t>
  </si>
  <si>
    <t>1820172347</t>
  </si>
  <si>
    <t>65</t>
  </si>
  <si>
    <t>7593005022</t>
  </si>
  <si>
    <t>Montáž dobíječe, usměrňovače, napáječe skříňového vysokého - včetně připojení vodičů elektrické sítě ss rozvodu a uzemnění, přezkoušení funkce</t>
  </si>
  <si>
    <t>-678074592</t>
  </si>
  <si>
    <t>7592920225</t>
  </si>
  <si>
    <t>Baterie Staniční akumulátory Pb článek 2V/600 Ah C10 s pancéřovanou trubkovou elektrodou, uzavřený - gel, cena včetně spojovacího materiálu a bateriového nosiče či stojanu</t>
  </si>
  <si>
    <t>-517838470</t>
  </si>
  <si>
    <t>67</t>
  </si>
  <si>
    <t>7592910190</t>
  </si>
  <si>
    <t>Baterie Staniční akumulátory NiCd článek 1,2 V/300 Ah C5 s vláknitou elektrodou, cena včetně spojovacího materiálu a bateriového nosiče či stojanu</t>
  </si>
  <si>
    <t>-1920554227</t>
  </si>
  <si>
    <t>68</t>
  </si>
  <si>
    <t>7592905012</t>
  </si>
  <si>
    <t>Montáž článku niklokadmiového kapacity přes 200 Ah - postavení článku, připojení vodičů, ochrana svorek vazelinou, změření napětí, kontrola elektrolytu s případným doplněním destilovanou vodou</t>
  </si>
  <si>
    <t>1720250370</t>
  </si>
  <si>
    <t>69</t>
  </si>
  <si>
    <t>7593310860</t>
  </si>
  <si>
    <t>Konstrukční díly Stojan pod baterie (CV621849001)</t>
  </si>
  <si>
    <t>-1746542845</t>
  </si>
  <si>
    <t>70</t>
  </si>
  <si>
    <t>7593315230</t>
  </si>
  <si>
    <t>Montáž stojanu pro baterie 12 V 200 Ah - umístění na určené místo, vyrovnání do vodováhy</t>
  </si>
  <si>
    <t>-1575075353</t>
  </si>
  <si>
    <t>71</t>
  </si>
  <si>
    <t>7593320534</t>
  </si>
  <si>
    <t>Prvky Trafo TOC F5056-034 3kVA 3x400/230V//3x400/230V (HM0374255990005)</t>
  </si>
  <si>
    <t>1483550588</t>
  </si>
  <si>
    <t>72</t>
  </si>
  <si>
    <t>7592305030</t>
  </si>
  <si>
    <t>Montáž transformátoru oddělovacího do 5 kVA - usazení a zapojení</t>
  </si>
  <si>
    <t>496011395</t>
  </si>
  <si>
    <t>STOJ</t>
  </si>
  <si>
    <t>stojany a skříně zab. zař., vybavení rel. míst.</t>
  </si>
  <si>
    <t>73</t>
  </si>
  <si>
    <t>7592810920</t>
  </si>
  <si>
    <t>Reléový stojan SZZ nevystrojený univerzální - kategorie SZZ dle TNŽ 34 2620:2002: SZZ 1., 2.nebo 3.kategorie</t>
  </si>
  <si>
    <t>komplet</t>
  </si>
  <si>
    <t>-1855614119</t>
  </si>
  <si>
    <t>Poznámka k položce:_x000d_
Reléový stojan SZZ vystrojený dle realizační dokumentace</t>
  </si>
  <si>
    <t>Stojan kabelový</t>
  </si>
  <si>
    <t>Stojan technologie SZZ a vazby na PZS</t>
  </si>
  <si>
    <t>Stojan počítače náprav a TPC</t>
  </si>
  <si>
    <t>Stojan Napájení a Měř. ústředna</t>
  </si>
  <si>
    <t>Skříň pro zařízení PZZ-RE - nevystrojená skříň připravená pro stojan přenesený z techn. kontejneru vč. přenesení a montáže stojanu PZZ</t>
  </si>
  <si>
    <t>74</t>
  </si>
  <si>
    <t>7596200004</t>
  </si>
  <si>
    <t>Indikátory horkoběžnosti Vybavení domku - stůl, židle apod.</t>
  </si>
  <si>
    <t>686392289</t>
  </si>
  <si>
    <t>75</t>
  </si>
  <si>
    <t>7593311080</t>
  </si>
  <si>
    <t>Konstrukční díly Svorkovnice WAGO 870 lichá lišta (CV724905011)</t>
  </si>
  <si>
    <t>1197678196</t>
  </si>
  <si>
    <t>76</t>
  </si>
  <si>
    <t>7593311090</t>
  </si>
  <si>
    <t>Konstrukční díly Svorkovnice WAGO 870 sudá lišta (CV724905010)</t>
  </si>
  <si>
    <t>-1152590163</t>
  </si>
  <si>
    <t>77</t>
  </si>
  <si>
    <t>75B911R</t>
  </si>
  <si>
    <t>ZÁKLADNÍ SW ELEKTRONICKÉHO STAVĚDLA S RELÉOVÝM ROZHRANÍM - DODÁVKA</t>
  </si>
  <si>
    <t>KUS</t>
  </si>
  <si>
    <t>-160220897</t>
  </si>
  <si>
    <t>SW elektronického stavědla s reléovým rozhraním</t>
  </si>
  <si>
    <t>7593330040</t>
  </si>
  <si>
    <t>Výměnné díly Relé NMŠ 1-2000 (HM0404221990407)</t>
  </si>
  <si>
    <t>-71353048</t>
  </si>
  <si>
    <t>Stavědlová ústředna</t>
  </si>
  <si>
    <t>PZS B v km 32,657</t>
  </si>
  <si>
    <t>79</t>
  </si>
  <si>
    <t>7593330120</t>
  </si>
  <si>
    <t>Výměnné díly Relé NMŠM 1-1500 (HM0404221990415)</t>
  </si>
  <si>
    <t>-1330033023</t>
  </si>
  <si>
    <t>stavědlová ústředna</t>
  </si>
  <si>
    <t>7593330190</t>
  </si>
  <si>
    <t>Výměnné díly Relé NMŠM 2-3500 (HM0404221990422)</t>
  </si>
  <si>
    <t>835067747</t>
  </si>
  <si>
    <t>81</t>
  </si>
  <si>
    <t>7593335040</t>
  </si>
  <si>
    <t>Montáž malorozměrného relé</t>
  </si>
  <si>
    <t>-1488435656</t>
  </si>
  <si>
    <t>82</t>
  </si>
  <si>
    <t>7593315100</t>
  </si>
  <si>
    <t>Montáž zabezpečovacího stojanu reléového - upevnění stojanu do stojanové řady, připojení ochranného uzemnění a informativní kontrola zapojení</t>
  </si>
  <si>
    <t>1508822630</t>
  </si>
  <si>
    <t>Poznámka k položce:_x000d_
Přenesení stojanu PZZ-RE km 33,125 do SÚ</t>
  </si>
  <si>
    <t>PN</t>
  </si>
  <si>
    <t>Vnitřní vybavnení počítačů náprav</t>
  </si>
  <si>
    <t>83</t>
  </si>
  <si>
    <t>7594300662</t>
  </si>
  <si>
    <t>Počítače náprav Vnitřní prvky PN PNS-03 Přepěťová ochrana ST00 233</t>
  </si>
  <si>
    <t>-350771593</t>
  </si>
  <si>
    <t>dle v.č. 4001</t>
  </si>
  <si>
    <t>10+10+3</t>
  </si>
  <si>
    <t>84</t>
  </si>
  <si>
    <t>7594305020</t>
  </si>
  <si>
    <t>Montáž součástí počítače náprav bleskojistkové svorkovnice</t>
  </si>
  <si>
    <t>1233687896</t>
  </si>
  <si>
    <t>85</t>
  </si>
  <si>
    <t>7594300668</t>
  </si>
  <si>
    <t>Počítače náprav Vnitřní prvky PN PNS-03 Kazeta vstupů ST00 235</t>
  </si>
  <si>
    <t>-406792232</t>
  </si>
  <si>
    <t>86</t>
  </si>
  <si>
    <t>7594300672</t>
  </si>
  <si>
    <t>Počítače náprav Vnitřní prvky PN PNS-03 Kazeta výstupů ST00 236</t>
  </si>
  <si>
    <t>-1076350663</t>
  </si>
  <si>
    <t>87</t>
  </si>
  <si>
    <t>7594300674</t>
  </si>
  <si>
    <t>Počítače náprav Vnitřní prvky PN PNS-03 Kazeta zdroje 25V ST00 237</t>
  </si>
  <si>
    <t>1503417636</t>
  </si>
  <si>
    <t>88</t>
  </si>
  <si>
    <t>7594300676</t>
  </si>
  <si>
    <t>Počítače náprav Vnitřní prvky PN PNS-03 Kazeta zdroje 60V ST00 238</t>
  </si>
  <si>
    <t>-395218534</t>
  </si>
  <si>
    <t>89</t>
  </si>
  <si>
    <t>7594300678</t>
  </si>
  <si>
    <t>Počítače náprav Vnitřní prvky PN PNS-03 Kazeta počítacích bodů ST00 239</t>
  </si>
  <si>
    <t>2097156160</t>
  </si>
  <si>
    <t>90</t>
  </si>
  <si>
    <t>7594300686</t>
  </si>
  <si>
    <t>Počítače náprav Vnitřní prvky PN PNS-03 Údržbářský počítač ST00 245</t>
  </si>
  <si>
    <t>-1552543461</t>
  </si>
  <si>
    <t>91</t>
  </si>
  <si>
    <t>7594300688</t>
  </si>
  <si>
    <t>Počítače náprav Vnitřní prvky PN PNS-03 Hloubkoměr ST00 246</t>
  </si>
  <si>
    <t>2012954124</t>
  </si>
  <si>
    <t>92</t>
  </si>
  <si>
    <t>7594300692</t>
  </si>
  <si>
    <t>Počítače náprav Vnitřní prvky PN PNS-03 Simulátor volnosti snímače ST00 247</t>
  </si>
  <si>
    <t>-1400790041</t>
  </si>
  <si>
    <t>93</t>
  </si>
  <si>
    <t>7594305010</t>
  </si>
  <si>
    <t>Montáž součástí počítače náprav vyhodnocovací části</t>
  </si>
  <si>
    <t>1301313817</t>
  </si>
  <si>
    <t>DIAG</t>
  </si>
  <si>
    <t>diagnostika</t>
  </si>
  <si>
    <t>94</t>
  </si>
  <si>
    <t>7592500350</t>
  </si>
  <si>
    <t>Diagnostická zařízení Teploměr pro připojení na RS485, do vnitřních prostor, rozsah měřených teplot -25 až +70 °C, komunikační protokol LDS (HM0404219991716)</t>
  </si>
  <si>
    <t>359323193</t>
  </si>
  <si>
    <t>95</t>
  </si>
  <si>
    <t>7592500325</t>
  </si>
  <si>
    <t>Diagnostická zařízení Předepsaná sestava PC s funkcí místního DLA počítače systému LDS (CV805415230)</t>
  </si>
  <si>
    <t>2055043420</t>
  </si>
  <si>
    <t>96</t>
  </si>
  <si>
    <t>7592500425</t>
  </si>
  <si>
    <t>Diagnostická zařízení SW systémový pro diagnostiku DLA moduly</t>
  </si>
  <si>
    <t>1090169823</t>
  </si>
  <si>
    <t>97</t>
  </si>
  <si>
    <t>7592500420</t>
  </si>
  <si>
    <t>Diagnostická zařízení SW systémový pro diagnostiku DLA jádro</t>
  </si>
  <si>
    <t>1974199375</t>
  </si>
  <si>
    <t>98</t>
  </si>
  <si>
    <t>7592500435</t>
  </si>
  <si>
    <t>Diagnostická zařízení SW adresný diagnostický LDS jádro - základní konfigurace</t>
  </si>
  <si>
    <t>-493769473</t>
  </si>
  <si>
    <t>99</t>
  </si>
  <si>
    <t>7592500440</t>
  </si>
  <si>
    <t>Diagnostická zařízení SW adresný diagnostický LDS moduly rozhraní</t>
  </si>
  <si>
    <t>1975778083</t>
  </si>
  <si>
    <t>7592600080</t>
  </si>
  <si>
    <t>Počítače, SW Systémový software aplikace, spojující funkci jednotného obslužného pracoviště (s bezpečným snímáním informací a povelováním) a diagnostického zařízení (umožňující záznam, přenos, archivaci a zobrazení získaných diagnostických …</t>
  </si>
  <si>
    <t>-20595166</t>
  </si>
  <si>
    <t>101</t>
  </si>
  <si>
    <t>7592600210</t>
  </si>
  <si>
    <t>Počítače, SW Klávesnice pro ovládání počítače, USB.</t>
  </si>
  <si>
    <t>-1681040140</t>
  </si>
  <si>
    <t>102</t>
  </si>
  <si>
    <t>7592600211</t>
  </si>
  <si>
    <t>Počítače, SW Myš pro ovládání počítače, bezdrátová.</t>
  </si>
  <si>
    <t>1486805673</t>
  </si>
  <si>
    <t>103</t>
  </si>
  <si>
    <t>7592600221</t>
  </si>
  <si>
    <t>Počítače, SW Kabel USB 2.0 A/B 1,8 m (HM0403299993333)</t>
  </si>
  <si>
    <t>-2040985930</t>
  </si>
  <si>
    <t>104</t>
  </si>
  <si>
    <t>7592500415</t>
  </si>
  <si>
    <t>Diagnostická zařízení SW systémový pro diagnostiku DLS moduly</t>
  </si>
  <si>
    <t>1693526509</t>
  </si>
  <si>
    <t>105</t>
  </si>
  <si>
    <t>7592500110</t>
  </si>
  <si>
    <t>Diagnostická zařízení Skříň DISTA velká (celkem 20 desek) ST00 220</t>
  </si>
  <si>
    <t>-801116794</t>
  </si>
  <si>
    <t>106</t>
  </si>
  <si>
    <t>7592500120</t>
  </si>
  <si>
    <t>Diagnostická zařízení Desky zdroje 5,5 A ST00 221</t>
  </si>
  <si>
    <t>-70207706</t>
  </si>
  <si>
    <t>107</t>
  </si>
  <si>
    <t>7592500130</t>
  </si>
  <si>
    <t>Diagnostická zařízení Deska procesorové jednotky ST00 222</t>
  </si>
  <si>
    <t>-1958149422</t>
  </si>
  <si>
    <t>108</t>
  </si>
  <si>
    <t>7592500140</t>
  </si>
  <si>
    <t>Diagnostická zařízení DISTA - deska modemu DSL</t>
  </si>
  <si>
    <t>921141222</t>
  </si>
  <si>
    <t>109</t>
  </si>
  <si>
    <t>7592500142</t>
  </si>
  <si>
    <t>Diagnostická zařízení DISTA - deska MISP (HM0374215999030)</t>
  </si>
  <si>
    <t>891928071</t>
  </si>
  <si>
    <t>110</t>
  </si>
  <si>
    <t>7592500144</t>
  </si>
  <si>
    <t>Diagnostická zařízení DISTA - deska RIS (HM0374215999017)</t>
  </si>
  <si>
    <t>-1669351347</t>
  </si>
  <si>
    <t>111</t>
  </si>
  <si>
    <t>7592500146</t>
  </si>
  <si>
    <t>Diagnostická zařízení Propojka PRO-MR 4/2 k propojení měř. desek MIS s deskami RIS systému DISTA (HM0374215999025)</t>
  </si>
  <si>
    <t>1572512643</t>
  </si>
  <si>
    <t>112</t>
  </si>
  <si>
    <t>7592500149</t>
  </si>
  <si>
    <t>Diagnostická zařízení Propojovací deska PRO-MR.8/8 měřící ústředny DISTA</t>
  </si>
  <si>
    <t>1425558589</t>
  </si>
  <si>
    <t>113</t>
  </si>
  <si>
    <t>7592500150</t>
  </si>
  <si>
    <t>Diagnostická zařízení Deska měření AC a DC napětí ST00 223</t>
  </si>
  <si>
    <t>-610285430</t>
  </si>
  <si>
    <t>114</t>
  </si>
  <si>
    <t>7592500160</t>
  </si>
  <si>
    <t>Diagnostická zařízení Deska kontroly kontaktů ST00 224</t>
  </si>
  <si>
    <t>896714857</t>
  </si>
  <si>
    <t>115</t>
  </si>
  <si>
    <t>7592500190</t>
  </si>
  <si>
    <t>Diagnostická zařízení Deska měř.izol.odporů přepínací ST00 227</t>
  </si>
  <si>
    <t>-1558348335</t>
  </si>
  <si>
    <t>116</t>
  </si>
  <si>
    <t>7597200120</t>
  </si>
  <si>
    <t>Monitor 27" LCD LED , HD 1920x1080, 16:9, 2 xBNC, 1 xHDMI, PIP, 230V, včetně držáku</t>
  </si>
  <si>
    <t>1452597973</t>
  </si>
  <si>
    <t>117</t>
  </si>
  <si>
    <t>7593320501</t>
  </si>
  <si>
    <t>Prvky Trafo JOC U5052-0114 - 1,6kVA 230/210-230-250V (HM0374212300377)</t>
  </si>
  <si>
    <t>752358132</t>
  </si>
  <si>
    <t>118</t>
  </si>
  <si>
    <t>7593320495</t>
  </si>
  <si>
    <t>Prvky Trafo JOC U4040-0320 - 800VA 220-230-240/150-160-210-220-23 (HM0374212300334)</t>
  </si>
  <si>
    <t>1990276755</t>
  </si>
  <si>
    <t>119</t>
  </si>
  <si>
    <t>7592500090</t>
  </si>
  <si>
    <t>Diagnostická zařízení Záznamové MEDIS</t>
  </si>
  <si>
    <t>1478126160</t>
  </si>
  <si>
    <t>Poznámka k položce:_x000d_
Diagnostická zařízení - MODIAG</t>
  </si>
  <si>
    <t>120</t>
  </si>
  <si>
    <t>7592505010</t>
  </si>
  <si>
    <t>Montáž vybavení servisního a diagnostického pracoviště</t>
  </si>
  <si>
    <t>hod</t>
  </si>
  <si>
    <t>1763614827</t>
  </si>
  <si>
    <t>121</t>
  </si>
  <si>
    <t>7592505120</t>
  </si>
  <si>
    <t>Zhotovení pracoviště DLA diagnostiky</t>
  </si>
  <si>
    <t>-2036446839</t>
  </si>
  <si>
    <t>122</t>
  </si>
  <si>
    <t>7592605010</t>
  </si>
  <si>
    <t>Instalace SW do PC</t>
  </si>
  <si>
    <t>892897901</t>
  </si>
  <si>
    <t>123</t>
  </si>
  <si>
    <t>7592605020</t>
  </si>
  <si>
    <t>Konfigurace SW v PC</t>
  </si>
  <si>
    <t>-527440205</t>
  </si>
  <si>
    <t>124</t>
  </si>
  <si>
    <t>7593315388</t>
  </si>
  <si>
    <t>Montáž panelu diagnostiky PZZ</t>
  </si>
  <si>
    <t>-1564094385</t>
  </si>
  <si>
    <t>7593315425</t>
  </si>
  <si>
    <t>Zhotovení jednoho zapojení při volné vazbě - naměření vodiče, zatažení a připojení</t>
  </si>
  <si>
    <t>94006336</t>
  </si>
  <si>
    <t>126</t>
  </si>
  <si>
    <t>7598095345</t>
  </si>
  <si>
    <t>Aktivace MÚ DISTA</t>
  </si>
  <si>
    <t>-1737628508</t>
  </si>
  <si>
    <t>JOP</t>
  </si>
  <si>
    <t>jednotné obsluhující pracoviště</t>
  </si>
  <si>
    <t>127</t>
  </si>
  <si>
    <t>75B211R</t>
  </si>
  <si>
    <t>JEDNOTNÉ OVLÁDACÍ PRACOVIŠTĚ (JOP), TECHNOLOGIE, NEZÁLOHOVANÉ - DODÁVKA</t>
  </si>
  <si>
    <t>-1818255331</t>
  </si>
  <si>
    <t xml:space="preserve">Poznámka k položce:_x000d_
pracoviště JOP hlavní, pracoviště JOP záložní a pracoviště JOP systému Grado_x000d_
</t>
  </si>
  <si>
    <t>75B217R</t>
  </si>
  <si>
    <t>JEDNOTNÉ OVLÁDACÍ PRACOVIŠTĚ (JOP), TECHNOLOGIE, NEZÁLOHOVANÉ - MONTÁŽ</t>
  </si>
  <si>
    <t>-2067842632</t>
  </si>
  <si>
    <t>129</t>
  </si>
  <si>
    <t>75B261R</t>
  </si>
  <si>
    <t>NÁBYTEK PRO JOP A SERVISNÍ A DIAGNOSTICKÉ PRACOVIŠTĚ - STOLY PEVNÉ PRO JEDNO PRACOVIŠTĚ - DODÁVKA</t>
  </si>
  <si>
    <t>-27037993</t>
  </si>
  <si>
    <t>Poznámka k položce:_x000d_
pro tři pracoviště</t>
  </si>
  <si>
    <t>130</t>
  </si>
  <si>
    <t>75B267R</t>
  </si>
  <si>
    <t>NÁBYTEK PRO JOP A SERVISNÍ A DIAGNOSTICKÉ PRACOVIŠTĚ - STOLY PEVNÉ PRO JEDNO PRACOVIŠTĚ - MONTÁŽ</t>
  </si>
  <si>
    <t>-336982316</t>
  </si>
  <si>
    <t>131</t>
  </si>
  <si>
    <t>75E321R</t>
  </si>
  <si>
    <t>PŘENOSNÝ POČÍTAČ PRO PŘENOS DAT Z ELEKTRONICKÉHO STAVĚDLA</t>
  </si>
  <si>
    <t>485653556</t>
  </si>
  <si>
    <t>132</t>
  </si>
  <si>
    <t>75B937R</t>
  </si>
  <si>
    <t>INDIVIDUÁLNÍ SW ELEKTRONICKÉHO STAVĚDLA S RELÉOVÝM ROZHRANÍM - MONTÁŽ</t>
  </si>
  <si>
    <t>V. J.</t>
  </si>
  <si>
    <t>-98889258</t>
  </si>
  <si>
    <t>VEN</t>
  </si>
  <si>
    <t>venkovní prvky</t>
  </si>
  <si>
    <t>133</t>
  </si>
  <si>
    <t>R1</t>
  </si>
  <si>
    <t>Dodávka technologického objektu</t>
  </si>
  <si>
    <t>-560227700</t>
  </si>
  <si>
    <t>objekt - kontejnerový domek 10x3 [m]</t>
  </si>
  <si>
    <t>1" 2x objekt 5x3 [m]</t>
  </si>
  <si>
    <t>134</t>
  </si>
  <si>
    <t>7590115010</t>
  </si>
  <si>
    <t>Montáž objektu rozměru do 6,0 x 3,0 m - usazení na základy, zatažení kabelů a zřízení kabelové rezervy, opravný nátěr. Neobsahuje výkop a zához jam</t>
  </si>
  <si>
    <t>1095495653</t>
  </si>
  <si>
    <t>Poznámka k položce:_x000d_
Montáž objektu 10x3m kontejnerový domek 2x objekt 5x3 [m]</t>
  </si>
  <si>
    <t>135</t>
  </si>
  <si>
    <t>7590120170</t>
  </si>
  <si>
    <t>Skříně Skříň přístr.pro přejezdy spol 133/313.1.11 (HM0354399998269)</t>
  </si>
  <si>
    <t>-1450933032</t>
  </si>
  <si>
    <t>136</t>
  </si>
  <si>
    <t>7590125057</t>
  </si>
  <si>
    <t>Montáž skříně společné přístrojové pro přejezdy - usazení skříně a zatažení kabelů bez zhotovení a zapojení kabelových forem. Bez kabelových příchytek</t>
  </si>
  <si>
    <t>-1368452830</t>
  </si>
  <si>
    <t>137</t>
  </si>
  <si>
    <t>7590120160</t>
  </si>
  <si>
    <t>Skříně Skříňka ovl. pro PZZ-RE (CV723089004)</t>
  </si>
  <si>
    <t>-1364786292</t>
  </si>
  <si>
    <t>138</t>
  </si>
  <si>
    <t>7591505110</t>
  </si>
  <si>
    <t>Kompletace, propojení a testování elektronické výstroje PZZ</t>
  </si>
  <si>
    <t>-7342282</t>
  </si>
  <si>
    <t>139</t>
  </si>
  <si>
    <t>7591300090</t>
  </si>
  <si>
    <t>Zámky Zámek venkovní stejnosměr. elmag.(UPM 24) (CV731369004)</t>
  </si>
  <si>
    <t>35119585</t>
  </si>
  <si>
    <t>EZ1 -CVk2/CVk1; EZ2 - Vk1/1k; EZ3 - 4/2k</t>
  </si>
  <si>
    <t>140</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</si>
  <si>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</si>
  <si>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</si>
  <si>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-915741135</t>
  </si>
  <si>
    <t>141</t>
  </si>
  <si>
    <t>7593100800</t>
  </si>
  <si>
    <t>Měniče Měnič pro BZ1-24/220V-univerz. (HM0404229990101)</t>
  </si>
  <si>
    <t>-984866178</t>
  </si>
  <si>
    <t>Poznámka k položce:_x000d_
Měnič 24V DV / 230V AC přes 1000 VA pro sirénu VNPN</t>
  </si>
  <si>
    <t>142</t>
  </si>
  <si>
    <t>7590300030</t>
  </si>
  <si>
    <t>Pomocná stavědla Houkačka s příslušenstvím 230V AC (CV707515091)</t>
  </si>
  <si>
    <t>-1644232637</t>
  </si>
  <si>
    <t>Poznámka k položce:_x000d_
Houkačka VNPN</t>
  </si>
  <si>
    <t>143</t>
  </si>
  <si>
    <t>7596955450</t>
  </si>
  <si>
    <t>Montáž stožáru s venkovní akustickou sirénou</t>
  </si>
  <si>
    <t>1516646969</t>
  </si>
  <si>
    <t>Poznámka k položce:_x000d_
 Montáž stožáru s venkovní sirénou VNPN</t>
  </si>
  <si>
    <t>VEN-NÁV</t>
  </si>
  <si>
    <t>návěstidla</t>
  </si>
  <si>
    <t>144</t>
  </si>
  <si>
    <t>7590725140</t>
  </si>
  <si>
    <t>Situování stožáru návěstidla nebo výstražníku přejezdového zařízení</t>
  </si>
  <si>
    <t>-827506395</t>
  </si>
  <si>
    <t>návěstidla stožárová</t>
  </si>
  <si>
    <t>návěstidla trpasličí</t>
  </si>
  <si>
    <t>stožár VNPN</t>
  </si>
  <si>
    <t>145</t>
  </si>
  <si>
    <t>7590725040</t>
  </si>
  <si>
    <t>Montáž doplňujících součástí ke světelnému návěstidlu označovacího pásu velkého</t>
  </si>
  <si>
    <t>-1028010344</t>
  </si>
  <si>
    <t>146</t>
  </si>
  <si>
    <t>7592700690</t>
  </si>
  <si>
    <t>Upozorňovadla, značky Návěsti označující místo na trati Základ upozorňovadla ZU (HM0321859992108)</t>
  </si>
  <si>
    <t>1515198385</t>
  </si>
  <si>
    <t>147</t>
  </si>
  <si>
    <t>7592701055</t>
  </si>
  <si>
    <t>Upozorňovadla, značky Návěsti označující místo na trati Upozorň.vzdál.1 trojúhelní úplné norma 00108A (HM0404129990561)</t>
  </si>
  <si>
    <t>-1708005772</t>
  </si>
  <si>
    <t>148</t>
  </si>
  <si>
    <t>7592701060</t>
  </si>
  <si>
    <t>Upozorňovadla, značky Návěsti označující místo na trati Upozorň.vzdál.2 trojúhelní úplné norma 00108B (HM0404129990562)</t>
  </si>
  <si>
    <t>-1827926660</t>
  </si>
  <si>
    <t>149</t>
  </si>
  <si>
    <t>7592701065</t>
  </si>
  <si>
    <t>Upozorňovadla, značky Návěsti označující místo na trati Upozorň.vzdál.3 trojúhelní úplné norma 00108C (HM0404129990563)</t>
  </si>
  <si>
    <t>-458810974</t>
  </si>
  <si>
    <t>150</t>
  </si>
  <si>
    <t>7592705014</t>
  </si>
  <si>
    <t>Montáž upozorňovadla vysokého na sloupek</t>
  </si>
  <si>
    <t>1322589993</t>
  </si>
  <si>
    <t>151</t>
  </si>
  <si>
    <t>7590715032</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</si>
  <si>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</si>
  <si>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-1251888452</t>
  </si>
  <si>
    <t>Poznámka k položce:_x000d_
PřL, Se1, Se5</t>
  </si>
  <si>
    <t>152</t>
  </si>
  <si>
    <t>7590715034</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</si>
  <si>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</si>
  <si>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1023439189</t>
  </si>
  <si>
    <t>Poznámka k položce:_x000d_
S1</t>
  </si>
  <si>
    <t>153</t>
  </si>
  <si>
    <t>7590710135</t>
  </si>
  <si>
    <t>Návěstidla světelná Návěstidlo stožár. 4 sv. typ:2039 (CV012525027)</t>
  </si>
  <si>
    <t>1234362665</t>
  </si>
  <si>
    <t>Poznámka k položce:_x000d_
S2, S4</t>
  </si>
  <si>
    <t>154</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</si>
  <si>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</si>
  <si>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</si>
  <si>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366546001</t>
  </si>
  <si>
    <t>155</t>
  </si>
  <si>
    <t>7590715042</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</si>
  <si>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</si>
  <si>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-1510929233</t>
  </si>
  <si>
    <t>Poznámka k položce:_x000d_
L</t>
  </si>
  <si>
    <t>156</t>
  </si>
  <si>
    <t>7590715122</t>
  </si>
  <si>
    <t>Montáž světelného návěstidla trpasličího na betonový základ se 2 svítilnami - sestavení kompletního návěstidla bez označení štítky, postavení návěstidla na základ, montáž transformátoru do skříně nebo návěstní svítilny, propojení se svorkovnicemi a svítilnami, montáž obdélníkové tabulky, nasměrování návěstidla, nátěr. Bez ukončení a zapojení zemního kabelu</t>
  </si>
  <si>
    <t>1065000642</t>
  </si>
  <si>
    <t>Poznámka k položce:_x000d_
Se2, Se3, Se4</t>
  </si>
  <si>
    <t>157</t>
  </si>
  <si>
    <t>7590725070</t>
  </si>
  <si>
    <t>Zatmelení skříně návěstního transformátoru</t>
  </si>
  <si>
    <t>-319449653</t>
  </si>
  <si>
    <t>158</t>
  </si>
  <si>
    <t>7592705012</t>
  </si>
  <si>
    <t>Montáž upozorňovadla předvěstního na světelné návěstidlo AŽD</t>
  </si>
  <si>
    <t>234737114</t>
  </si>
  <si>
    <t>159</t>
  </si>
  <si>
    <t>7590720600</t>
  </si>
  <si>
    <t>Součásti světelných návěstidel Štítek označovací plastový pro návěstidlo</t>
  </si>
  <si>
    <t>1530113013</t>
  </si>
  <si>
    <t>160</t>
  </si>
  <si>
    <t>7590725046</t>
  </si>
  <si>
    <t>Montáž doplňujících součástí ke světelnému návěstidlu označovacího štítku</t>
  </si>
  <si>
    <t>-1959088464</t>
  </si>
  <si>
    <t>VEN - PN</t>
  </si>
  <si>
    <t>počítače náprav</t>
  </si>
  <si>
    <t>161</t>
  </si>
  <si>
    <t>7592010146</t>
  </si>
  <si>
    <t>Kolové senzory a snímače počítačů náprav Neoprénová ochr. hadice 9,8 m</t>
  </si>
  <si>
    <t>-1329041281</t>
  </si>
  <si>
    <t>162</t>
  </si>
  <si>
    <t>7592010152</t>
  </si>
  <si>
    <t>Kolové senzory a snímače počítačů náprav Montážní sada neoprénové ochr.hadice</t>
  </si>
  <si>
    <t>232731679</t>
  </si>
  <si>
    <t>163</t>
  </si>
  <si>
    <t>7594305015</t>
  </si>
  <si>
    <t>Montáž součástí počítače náprav neoprénové ochranné hadice se soupravou pro upevnění k pražci</t>
  </si>
  <si>
    <t>1958506327</t>
  </si>
  <si>
    <t>164</t>
  </si>
  <si>
    <t>7592010186</t>
  </si>
  <si>
    <t>Kolové senzory a snímače počítačů náprav Přepěťová ochrana EPO</t>
  </si>
  <si>
    <t>538296296</t>
  </si>
  <si>
    <t>165</t>
  </si>
  <si>
    <t>7594305025</t>
  </si>
  <si>
    <t>Montáž součástí počítače náprav přepěťové ochrany napájení</t>
  </si>
  <si>
    <t>-1696958814</t>
  </si>
  <si>
    <t>166</t>
  </si>
  <si>
    <t>7592010166</t>
  </si>
  <si>
    <t>Kolové senzory a snímače počítačů náprav Upevňovací souprava SK140</t>
  </si>
  <si>
    <t>1776248547</t>
  </si>
  <si>
    <t>167</t>
  </si>
  <si>
    <t>7592010172</t>
  </si>
  <si>
    <t>Kolové senzory a snímače počítačů náprav Připevňovací čep BBK pro upevňovací soupravu SK140</t>
  </si>
  <si>
    <t>pár</t>
  </si>
  <si>
    <t>-1904190946</t>
  </si>
  <si>
    <t>168</t>
  </si>
  <si>
    <t>7592010176</t>
  </si>
  <si>
    <t>Kolové senzory a snímače počítačů náprav Matice samojistná FS M10</t>
  </si>
  <si>
    <t>1780507636</t>
  </si>
  <si>
    <t>169</t>
  </si>
  <si>
    <t>7592010178</t>
  </si>
  <si>
    <t>Kolové senzory a snímače počítačů náprav Matice samojistná FS M12</t>
  </si>
  <si>
    <t>753026002</t>
  </si>
  <si>
    <t>170</t>
  </si>
  <si>
    <t>7594305040</t>
  </si>
  <si>
    <t>Montáž součástí počítače náprav upevňovací kolejnicové čelisti SK 140</t>
  </si>
  <si>
    <t>-969737340</t>
  </si>
  <si>
    <t>171</t>
  </si>
  <si>
    <t>7592010104</t>
  </si>
  <si>
    <t>Kolové senzory a snímače počítačů náprav Snímač průjezdu kola RSR 180 (10 m kabel)</t>
  </si>
  <si>
    <t>1291594097</t>
  </si>
  <si>
    <t>172</t>
  </si>
  <si>
    <t>7592010505</t>
  </si>
  <si>
    <t>Kolové senzory a snímače počítačů náprav Převodník signálů PNS-03</t>
  </si>
  <si>
    <t>612842846</t>
  </si>
  <si>
    <t>173</t>
  </si>
  <si>
    <t>7592010510</t>
  </si>
  <si>
    <t>Kolové senzory a snímače počítačů náprav Zapojovací skříňka 1 (1 počítací bod, 1 vstup)PNS-03</t>
  </si>
  <si>
    <t>-1003291462</t>
  </si>
  <si>
    <t>174</t>
  </si>
  <si>
    <t>7592005052</t>
  </si>
  <si>
    <t>Montáž počítacího bodu (senzoru) RSR 180 s převodníkem MegaPN - uložení a připevnění na určené místo, seřízení polohy, přezkoušení</t>
  </si>
  <si>
    <t>1894775940</t>
  </si>
  <si>
    <t>175</t>
  </si>
  <si>
    <t>7592010270</t>
  </si>
  <si>
    <t>Kolové senzory a snímače počítačů náprav Zkušební přípravek PB200</t>
  </si>
  <si>
    <t>-251364816</t>
  </si>
  <si>
    <t>VEN - PŘEST</t>
  </si>
  <si>
    <t>přestavníky, závorníky s elektrickým dohledem</t>
  </si>
  <si>
    <t>176</t>
  </si>
  <si>
    <t>7590920320</t>
  </si>
  <si>
    <t>Součásti výkolejek Těleso návěst.pro levostr. výhybky (CV032079001)</t>
  </si>
  <si>
    <t>407434491</t>
  </si>
  <si>
    <t>177</t>
  </si>
  <si>
    <t>7590920325</t>
  </si>
  <si>
    <t>Součásti výkolejek Těleso návěst.pro pravostr výhybky (CV032079002)</t>
  </si>
  <si>
    <t>-471387427</t>
  </si>
  <si>
    <t>178</t>
  </si>
  <si>
    <t>7591300050</t>
  </si>
  <si>
    <t>Zámky Zámek kontrolní pro polohu výkolejky na kolejnici (CV040705021)</t>
  </si>
  <si>
    <t>153606209</t>
  </si>
  <si>
    <t>Poznámka k položce:_x000d_
CVk2</t>
  </si>
  <si>
    <t>179</t>
  </si>
  <si>
    <t>7591080790</t>
  </si>
  <si>
    <t>Ostatní náhradní díly EP600 Spojnice přestavníková (CV031049002)</t>
  </si>
  <si>
    <t>-1235159127</t>
  </si>
  <si>
    <t xml:space="preserve">Poznámka k položce:_x000d_
změna položky:  Spojnice přestavníková (CV031049001)</t>
  </si>
  <si>
    <t>180</t>
  </si>
  <si>
    <t>7591050020</t>
  </si>
  <si>
    <t>Kryty Kryt kontrolních pravítek úplný (CV030729002)</t>
  </si>
  <si>
    <t>-412267594</t>
  </si>
  <si>
    <t>Přestavníky</t>
  </si>
  <si>
    <t>ZED</t>
  </si>
  <si>
    <t>181</t>
  </si>
  <si>
    <t>7591090110</t>
  </si>
  <si>
    <t>Díly pro zemní montáž přestavníků Ohrádka přestavníku POP KPS (HM0321859992206)</t>
  </si>
  <si>
    <t>1483290094</t>
  </si>
  <si>
    <t>Přestavník</t>
  </si>
  <si>
    <t>182</t>
  </si>
  <si>
    <t>7591090010</t>
  </si>
  <si>
    <t>Díly pro zemní montáž přestavníků Deska základ.pod přestav. 700x460 (HM0592139997046)</t>
  </si>
  <si>
    <t>648406057</t>
  </si>
  <si>
    <t>183</t>
  </si>
  <si>
    <t>7590140180</t>
  </si>
  <si>
    <t>Závěry Závěr kabelový UPMP-WM VII. (CV736709007)</t>
  </si>
  <si>
    <t>-1105575867</t>
  </si>
  <si>
    <t>184</t>
  </si>
  <si>
    <t>7590140150</t>
  </si>
  <si>
    <t>Závěry Závěr kabelový UPMP-WM I. (CV736709001)</t>
  </si>
  <si>
    <t>-1382495719</t>
  </si>
  <si>
    <t>Poznámka k položce:_x000d_
pro ZED</t>
  </si>
  <si>
    <t>185</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</si>
  <si>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</si>
  <si>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</si>
  <si>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489136339</t>
  </si>
  <si>
    <t>186</t>
  </si>
  <si>
    <t>7590915022</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</si>
  <si>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</si>
  <si>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2098706922</t>
  </si>
  <si>
    <t>187</t>
  </si>
  <si>
    <t>7591013080</t>
  </si>
  <si>
    <t>Doregulování vzdálenosti elektromotorického přestavníku připevňovací soupravou při nesouměrnosti přestavného pohybu</t>
  </si>
  <si>
    <t>-212066422</t>
  </si>
  <si>
    <t xml:space="preserve">Přestavníky </t>
  </si>
  <si>
    <t>188</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</si>
  <si>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</si>
  <si>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</si>
  <si>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-1232667453</t>
  </si>
  <si>
    <t>189</t>
  </si>
  <si>
    <t>7591300045R1</t>
  </si>
  <si>
    <t>Zámky Závorník s elektrickým dohledem ZED pro hákový závěr pravý, jedn. zámek (CV200069007)</t>
  </si>
  <si>
    <t>1560257671</t>
  </si>
  <si>
    <t>V8</t>
  </si>
  <si>
    <t>190</t>
  </si>
  <si>
    <t>7591300045R2</t>
  </si>
  <si>
    <t>Zámky Závorník s elektrickým dohledem ZED pro hákový závěr levý, jedn. zámek (CV200069008)</t>
  </si>
  <si>
    <t>1131642339</t>
  </si>
  <si>
    <t>V1, V2</t>
  </si>
  <si>
    <t>191</t>
  </si>
  <si>
    <t>7591080780R1</t>
  </si>
  <si>
    <t>Souprava připevňovací kloubová elmot.přestav. (CV030839002)</t>
  </si>
  <si>
    <t>1134282513</t>
  </si>
  <si>
    <t>Poznámka k položce:_x000d_
Pro ZED</t>
  </si>
  <si>
    <t>192</t>
  </si>
  <si>
    <t>7591015062</t>
  </si>
  <si>
    <t>Připojení elektromotorického přestavníku na výhybku s kontrolou jazyků - připojení a seřízení přestavníkové spojnice, montáž a seřízení kontrolního ústrojí</t>
  </si>
  <si>
    <t>-194888070</t>
  </si>
  <si>
    <t>193</t>
  </si>
  <si>
    <t>7591085020</t>
  </si>
  <si>
    <t>Montáž upevňovací soupravy s upevněním na koleji</t>
  </si>
  <si>
    <t>-2043605274</t>
  </si>
  <si>
    <t>194</t>
  </si>
  <si>
    <t>7590910450</t>
  </si>
  <si>
    <t>Výkolejky Výkolejka ruční S49 pravá návěst vpravo (CV040719001)</t>
  </si>
  <si>
    <t>1272516823</t>
  </si>
  <si>
    <t>195</t>
  </si>
  <si>
    <t>7590920290</t>
  </si>
  <si>
    <t>Součásti výkolejek Těleso návěst.k výkolejkám 90,112 (HM0404129350000)</t>
  </si>
  <si>
    <t>-1124350619</t>
  </si>
  <si>
    <t>196</t>
  </si>
  <si>
    <t>7591095010</t>
  </si>
  <si>
    <t>Dodatečná montáž ohrazení pro elekromotorický přestavník s plastovou ohrádkou</t>
  </si>
  <si>
    <t>-658842115</t>
  </si>
  <si>
    <t>197</t>
  </si>
  <si>
    <t>7591205020</t>
  </si>
  <si>
    <t>Montáž závorníku s elektrickým dohledem ZED pro hákový a čelisťový závěr - připevnění závorníku pomocí připevňovací soupravy a zatažení kabelu s kabelovou formou do kabelového závěru, mechanické přezkoušení chodu, natypování jednoduchého nebo kontrolního zámku, oštítkování klíčů a kontrola činnosti, opravný nátěr. Bez zemních prací</t>
  </si>
  <si>
    <t>-1632119975</t>
  </si>
  <si>
    <t>198</t>
  </si>
  <si>
    <t>7591305014</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</si>
  <si>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</si>
  <si>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2009030751</t>
  </si>
  <si>
    <t>199</t>
  </si>
  <si>
    <t>7591300190</t>
  </si>
  <si>
    <t>Zámky Skříň ochranná ČD (HM0404156050000)</t>
  </si>
  <si>
    <t>-1231689080</t>
  </si>
  <si>
    <t>Poznámka k položce:_x000d_
V4</t>
  </si>
  <si>
    <t>200</t>
  </si>
  <si>
    <t>7591305030</t>
  </si>
  <si>
    <t>Montáž zámku výkolekového jednoduchého - rozebrání, přetypování a sestavení zámku, oštítkování klíčů, přišroubování zámku na odlitek tělesa držáku klínu výkolejky</t>
  </si>
  <si>
    <t>-327437922</t>
  </si>
  <si>
    <t>Poznámka k položce:_x000d_
CVk1</t>
  </si>
  <si>
    <t>201</t>
  </si>
  <si>
    <t>7591300208</t>
  </si>
  <si>
    <t>Zámky Zámek výměn. kontrolní univerzální (HM0404156070000)</t>
  </si>
  <si>
    <t>1569487972</t>
  </si>
  <si>
    <t>VEN-VYS</t>
  </si>
  <si>
    <t>výstražníky</t>
  </si>
  <si>
    <t>202</t>
  </si>
  <si>
    <t>7592825090</t>
  </si>
  <si>
    <t>Montáž součástí výstražníku barevného filtru</t>
  </si>
  <si>
    <t>720712628</t>
  </si>
  <si>
    <t>Poznámka k položce:_x000d_
Doplnění pozitivní signalizace na přejezdech P4444 a P4443</t>
  </si>
  <si>
    <t>203</t>
  </si>
  <si>
    <t>7592825095</t>
  </si>
  <si>
    <t>Montáž součástí výstražníku žárovky</t>
  </si>
  <si>
    <t>-1493672955</t>
  </si>
  <si>
    <t>204</t>
  </si>
  <si>
    <t>7592825100</t>
  </si>
  <si>
    <t>Montáž součástí výstražníku sluneční clony</t>
  </si>
  <si>
    <t>1745827594</t>
  </si>
  <si>
    <t>ZEM</t>
  </si>
  <si>
    <t>Uzemnění</t>
  </si>
  <si>
    <t>205</t>
  </si>
  <si>
    <t>7594190070</t>
  </si>
  <si>
    <t>Ostatní Souprava propojek s oky CEMBRE jednoduchá norma 253039001 (HM0404223991901)</t>
  </si>
  <si>
    <t>1477892181</t>
  </si>
  <si>
    <t>206</t>
  </si>
  <si>
    <t>7590155046</t>
  </si>
  <si>
    <t>Montáž pasivní ochrany pro omezení atmosférických vlivů u neelektrizovaných tratí dvojité včetně uzemnění</t>
  </si>
  <si>
    <t>-1193113075</t>
  </si>
  <si>
    <t xml:space="preserve">Poznámka k položce:_x000d_
_x000d_
_x000d_
</t>
  </si>
  <si>
    <t>207</t>
  </si>
  <si>
    <t>7594190050</t>
  </si>
  <si>
    <t>Ostatní Souprava propojek s oky CEMBRE dvojitá + uzemnění norma 253039003 (HM0404223991903)</t>
  </si>
  <si>
    <t>1011071041</t>
  </si>
  <si>
    <t>208</t>
  </si>
  <si>
    <t>7590155044</t>
  </si>
  <si>
    <t>Montáž pasivní ochrany pro omezení atmosférických vlivů u neelektrizovaných tratí jednoduché bez uzemnění</t>
  </si>
  <si>
    <t>-225225594</t>
  </si>
  <si>
    <t>209</t>
  </si>
  <si>
    <t>7491600010</t>
  </si>
  <si>
    <t>Uzemnění Vnitřní Uzemňovací vedení na povrchu, kruhovým vodičem FeZn do D=10 mm</t>
  </si>
  <si>
    <t>-1431863446</t>
  </si>
  <si>
    <t>Uzemnění SÚ v.č. 502</t>
  </si>
  <si>
    <t>210</t>
  </si>
  <si>
    <t>7491651010</t>
  </si>
  <si>
    <t>Montáž vnitřního uzemnění uzemňovacích vodičů pevně na povrchu z pozinkované oceli (FeZn) do 120 mm2 - včetně upevnění, propojení a připojení pomocí svorek (chráničky, na rošty apod.)</t>
  </si>
  <si>
    <t>1463913364</t>
  </si>
  <si>
    <t>DEM</t>
  </si>
  <si>
    <t>demontáže</t>
  </si>
  <si>
    <t>211</t>
  </si>
  <si>
    <t>7592907012</t>
  </si>
  <si>
    <t>Demontáž článku niklokadmiového kapacity přes 200 Ah</t>
  </si>
  <si>
    <t>-546435340</t>
  </si>
  <si>
    <t>212</t>
  </si>
  <si>
    <t>7593007022</t>
  </si>
  <si>
    <t>Demontáž dobíječe, usměrňovače, napáječe skříňového vysokého</t>
  </si>
  <si>
    <t>1858793921</t>
  </si>
  <si>
    <t>213</t>
  </si>
  <si>
    <t>7494271015</t>
  </si>
  <si>
    <t>Demontáž rozvaděčů 1 kusu pole nn - včetně demontáže přívodních, vývodových kabelů, rámu apod., včetně nakládky rozvaděče na určený prostředek</t>
  </si>
  <si>
    <t>2094531872</t>
  </si>
  <si>
    <t>Poznámka k položce:_x000d_
Demontáž nástěnné rozvaděče RO1, RO2 pro DC rozvod; RO3 pro AC rozvod - MPZZ MOZAS</t>
  </si>
  <si>
    <t>214</t>
  </si>
  <si>
    <t>7590117010</t>
  </si>
  <si>
    <t>Demontáž objektu rozměru do 6,0 x 3,0 m - včetně odpojení zařízení od kabelových rozvodů</t>
  </si>
  <si>
    <t>1816749279</t>
  </si>
  <si>
    <t>215</t>
  </si>
  <si>
    <t>7593317230</t>
  </si>
  <si>
    <t>Demontáž stojanu pro baterie 12 V 200 Ah</t>
  </si>
  <si>
    <t>-1327439078</t>
  </si>
  <si>
    <t>216</t>
  </si>
  <si>
    <t>7593317120</t>
  </si>
  <si>
    <t>Demontáž stojanové řady pro 1-3 stojany</t>
  </si>
  <si>
    <t>250132439</t>
  </si>
  <si>
    <t>Poznámka k položce:_x000d_
3 stojany ze stojanové řady pro 7 stojanů</t>
  </si>
  <si>
    <t>217</t>
  </si>
  <si>
    <t>7593317126</t>
  </si>
  <si>
    <t>Demontáž stojanové řady pro 4-5 stojanů</t>
  </si>
  <si>
    <t>-1783758961</t>
  </si>
  <si>
    <t>Poznámka k položce:_x000d_
4 stojany ze stojanové řady pro 7 stojanů</t>
  </si>
  <si>
    <t>218</t>
  </si>
  <si>
    <t>7593317100</t>
  </si>
  <si>
    <t>Demontáž zabezpečovacího stojanu</t>
  </si>
  <si>
    <t>2004114035</t>
  </si>
  <si>
    <t>Poznámka k položce:_x000d_
7 stojanů kontejneru MPZZ MOZAS</t>
  </si>
  <si>
    <t>219</t>
  </si>
  <si>
    <t>7590417010</t>
  </si>
  <si>
    <t>Demontáž hradlové skříně řídícího přístroje 8 polí - včetně odpojení zařízení od kabelových rozvodů</t>
  </si>
  <si>
    <t>1675989262</t>
  </si>
  <si>
    <t>220</t>
  </si>
  <si>
    <t>7590417020</t>
  </si>
  <si>
    <t>Demontáž hradlové skříně stavědla do 6 polí - včetně odpojení zařízení od kabelových rozvodů</t>
  </si>
  <si>
    <t>-1926369090</t>
  </si>
  <si>
    <t>221</t>
  </si>
  <si>
    <t>7592707014</t>
  </si>
  <si>
    <t>Demontáž upozorňovadla vysokého</t>
  </si>
  <si>
    <t>1969836285</t>
  </si>
  <si>
    <t>222</t>
  </si>
  <si>
    <t>7590717032</t>
  </si>
  <si>
    <t>Demontáž světelného návěstidla jednostranného stožárového se 2 svítilnami - bez bourání (demontáže) základu</t>
  </si>
  <si>
    <t>1918643699</t>
  </si>
  <si>
    <t>Poznámka k položce:_x000d_
PřL</t>
  </si>
  <si>
    <t>223</t>
  </si>
  <si>
    <t>7590807012</t>
  </si>
  <si>
    <t>Demontáž návěstidla dvouramenného - odpojení drátovodu, demontáž svítilnového výtahu, oddělení a snesení horního dílu návěstidla, odstranění spodního dílu návěstidla. Bez zemních prací</t>
  </si>
  <si>
    <t>-1488890171</t>
  </si>
  <si>
    <t>224</t>
  </si>
  <si>
    <t>7592307030</t>
  </si>
  <si>
    <t>Demontáž transformátoru oddělovacího do 5 kVA</t>
  </si>
  <si>
    <t>-1793827673</t>
  </si>
  <si>
    <t>225</t>
  </si>
  <si>
    <t>7593317010</t>
  </si>
  <si>
    <t>Zrušení jednoho zapojení při volné vazbě - odpojení vodiče a jeho vytažení</t>
  </si>
  <si>
    <t>1823878346</t>
  </si>
  <si>
    <t>226</t>
  </si>
  <si>
    <t>7593407034</t>
  </si>
  <si>
    <t>Demontáž nosiče kladek z pod stavědla do 10 m</t>
  </si>
  <si>
    <t>-736456230</t>
  </si>
  <si>
    <t>227</t>
  </si>
  <si>
    <t>7593407050</t>
  </si>
  <si>
    <t>Demontáž kladky jednoduché ze sloupku</t>
  </si>
  <si>
    <t>1283119845</t>
  </si>
  <si>
    <t>228</t>
  </si>
  <si>
    <t>7593407130</t>
  </si>
  <si>
    <t>Demontáž drátovodu dvojitého ze žlabu</t>
  </si>
  <si>
    <t>1493783419</t>
  </si>
  <si>
    <t>229</t>
  </si>
  <si>
    <t>7593407282</t>
  </si>
  <si>
    <t>Demontáž žlabu betonového složeného T III - K</t>
  </si>
  <si>
    <t>-1586467582</t>
  </si>
  <si>
    <t>REV</t>
  </si>
  <si>
    <t>revize, zkoušky</t>
  </si>
  <si>
    <t>230</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</si>
  <si>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</si>
  <si>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</si>
  <si>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-1777948463</t>
  </si>
  <si>
    <t>231</t>
  </si>
  <si>
    <t>7598095040</t>
  </si>
  <si>
    <t>Zapojení zkušebního kolejového reliéfu pro jedno návěstidlo - položení a zapojení provizorních kabelů na svorky zkušebního reliéfu a reléových stojanů a vyzkoušení, odpojení kabelů po vyzkoušení zařízení</t>
  </si>
  <si>
    <t>-225014718</t>
  </si>
  <si>
    <t>232</t>
  </si>
  <si>
    <t>7598095045</t>
  </si>
  <si>
    <t>Zapojení zkušebního kolejového reliéfu pro jeden přestavník - položení a zapojení provizorních kabelů na svorky zkušebního reliéfu a reléových stojanů a vyzkoušení, odpojení kabelů po vyzkoušení zařízení</t>
  </si>
  <si>
    <t>-530323234</t>
  </si>
  <si>
    <t>233</t>
  </si>
  <si>
    <t>7598095055</t>
  </si>
  <si>
    <t>Zapojení zkušebního kolejového reliéfu pro přejezd, obvody souhlasu, pomocné stavědlo - položení a zapojení provizorních kabelů na svorky zkušebního reliéfu a reléových stojanů a vyzkoušení, odpojení kabelů po vyzkoušení zařízení</t>
  </si>
  <si>
    <t>-265688868</t>
  </si>
  <si>
    <t>234</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</si>
  <si>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</si>
  <si>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</si>
  <si>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2144272662</t>
  </si>
  <si>
    <t>235</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</si>
  <si>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</si>
  <si>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</si>
  <si>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144527050</t>
  </si>
  <si>
    <t>236</t>
  </si>
  <si>
    <t>7598095085</t>
  </si>
  <si>
    <t>Přezkoušení a regulace senzoru počítacího bodu - kontrola (nastavení) mechanických parametrů polohy, regulace napájení, kalibrace, kontrola funkce a započítávání, kontrola indikace</t>
  </si>
  <si>
    <t>520646414</t>
  </si>
  <si>
    <t>237</t>
  </si>
  <si>
    <t>7598095090</t>
  </si>
  <si>
    <t>Přezkoušení a regulace počítače náprav včetně vyhotovení protokolu za 1 úsek - provedení příslušných měření, nastavení zařízení, přezkoušení funkce a vyhotovení protokolu</t>
  </si>
  <si>
    <t>762758575</t>
  </si>
  <si>
    <t>238</t>
  </si>
  <si>
    <t>7598095125</t>
  </si>
  <si>
    <t>Přezkoušení a regulace diagnostiky - kontrola zapojení včetně příslušného zkoušení hodnot zařízení</t>
  </si>
  <si>
    <t>-2128358671</t>
  </si>
  <si>
    <t>239</t>
  </si>
  <si>
    <t>7598095160</t>
  </si>
  <si>
    <t>Přezkoušení a regulace obvodů elektromagnetického zámku - kontrola zapojení, provedení příslušných měření, nastavení parametrů, přezkoušení funkce</t>
  </si>
  <si>
    <t>2100609808</t>
  </si>
  <si>
    <t>240</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</si>
  <si>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</si>
  <si>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</si>
  <si>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-1405702145</t>
  </si>
  <si>
    <t>241</t>
  </si>
  <si>
    <t>7598095225</t>
  </si>
  <si>
    <t>Kapacitní zkouška baterie staniční (bez ohledu na počet článků)</t>
  </si>
  <si>
    <t>49832694</t>
  </si>
  <si>
    <t>242</t>
  </si>
  <si>
    <t>7598095390</t>
  </si>
  <si>
    <t>Příprava ke komplexním zkouškám za 1 jízdní cestu do 30 výhybek - oživení, seřízení a nastavení zařízení s ohledem na postup jeho uvádění do provozu</t>
  </si>
  <si>
    <t>-1220752234</t>
  </si>
  <si>
    <t>243</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</si>
  <si>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</si>
  <si>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</si>
  <si>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-656570197</t>
  </si>
  <si>
    <t>244</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</si>
  <si>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</si>
  <si>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</si>
  <si>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-883355221</t>
  </si>
  <si>
    <t>245</t>
  </si>
  <si>
    <t>7498150525</t>
  </si>
  <si>
    <t>Vyhotovení výchozí revizní zprávy příplatek za každých dalších i započatých 500 000 Kč přes 1 000 000 Kč</t>
  </si>
  <si>
    <t>623804753</t>
  </si>
  <si>
    <t>246</t>
  </si>
  <si>
    <t>7498351510</t>
  </si>
  <si>
    <t>Vyhotovení zprávy o posouzení bezpečnosti (rizik) včetně analýzy a hodnocení rizik - v souladu s nařízením Evropské komise (ES) č. 352/52009 v rozsahu tohoto SO/PS</t>
  </si>
  <si>
    <t>-671068015</t>
  </si>
  <si>
    <t>247</t>
  </si>
  <si>
    <t>7498451010</t>
  </si>
  <si>
    <t>Měření zemničů zemních odporů - zemniče prvního nebo samostatného - včetně vyhotovení protokolu</t>
  </si>
  <si>
    <t>401075629</t>
  </si>
  <si>
    <t>248</t>
  </si>
  <si>
    <t>7499151010</t>
  </si>
  <si>
    <t>Dokončovací práce na elektrickém zařízení - uvádění zařízení do provozu, drobné montážní práce v rozvaděčích, koordinaci se zhotoviteli souvisejících zařízení apod.</t>
  </si>
  <si>
    <t>-982109192</t>
  </si>
  <si>
    <t>249</t>
  </si>
  <si>
    <t>7499151030</t>
  </si>
  <si>
    <t>Dokončovací práce zkušební provoz - včetně prokázání technických a kvalitativních parametrů zařízení</t>
  </si>
  <si>
    <t>-465928512</t>
  </si>
  <si>
    <t>7499151040</t>
  </si>
  <si>
    <t>Dokončovací práce zaškolení obsluhy - seznámení obsluhy s funkcemi zařízení včetně odevzdání dokumentace skutečného provedení</t>
  </si>
  <si>
    <t>-2045809055</t>
  </si>
  <si>
    <t>LEA</t>
  </si>
  <si>
    <t>251</t>
  </si>
  <si>
    <t>R2</t>
  </si>
  <si>
    <t>Venkovní sříň pro zařízená typu LEA včetně zdroje a optického rozvaděče</t>
  </si>
  <si>
    <t>-1306916548</t>
  </si>
  <si>
    <t>252</t>
  </si>
  <si>
    <t>R3</t>
  </si>
  <si>
    <t>Venkovní sříň pro zařízená typu LEA včetně zdroje a optického rozvaděče - Montáž</t>
  </si>
  <si>
    <t>491912819</t>
  </si>
  <si>
    <t>UZÁVĚR</t>
  </si>
  <si>
    <t>Dopravní značení na přejezdech</t>
  </si>
  <si>
    <t>253</t>
  </si>
  <si>
    <t>7591505010</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</si>
  <si>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</si>
  <si>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262144</t>
  </si>
  <si>
    <t>1567663364</t>
  </si>
  <si>
    <t>Přejezdy s ovládáním a indikacemi v DK ŽST Nový Bydžov dle TZ část 2.2</t>
  </si>
  <si>
    <t>MÚ Chlumec nad Cidlinou – Nový Bydžov</t>
  </si>
  <si>
    <t>P4443; P4442; P4440; P4439; P4438; P4437</t>
  </si>
  <si>
    <t>MÚ Nový Bydžov – Smidary</t>
  </si>
  <si>
    <t>P4448; P4449; P4450</t>
  </si>
  <si>
    <t>254</t>
  </si>
  <si>
    <t>7591505030</t>
  </si>
  <si>
    <t>Osazení přechodného dopravního značení při vypnutí přejezdového zabezpečovacího zařízení základní sestavy - pro značení jednoduché komunikace (tj. bez křižovatky poblíž přejezdu), křížící žel. trať</t>
  </si>
  <si>
    <t>-198286645</t>
  </si>
  <si>
    <t>255</t>
  </si>
  <si>
    <t>7591505020</t>
  </si>
  <si>
    <t>Pronájem přechodného dopravního značení při vypnutí přejezdového zabezpečovacího zařízení za 1 týden základní sestavy - pro značení jednoduché komunikace (tj. bez křižovatky poblíž přejezdu), křížící žel. trať</t>
  </si>
  <si>
    <t>-1958077430</t>
  </si>
  <si>
    <t>7591505032</t>
  </si>
  <si>
    <t>Osazení přechodného dopravního značení při vypnutí přejezdového zabezpečovacího zařízení rozšíření základní sestavy - pro značení jednoduché komunikace (tj. bez křižovatky poblíž přejezdu), křížící žel. trať</t>
  </si>
  <si>
    <t>-1983713054</t>
  </si>
  <si>
    <t>257</t>
  </si>
  <si>
    <t>7591505022</t>
  </si>
  <si>
    <t>Pronájem přechodného dopravního značení při vypnutí přejezdového zabezpečovacího zařízení za 1 týden rozšíření základní sestavy - pro značení jednoduché komunikace (tj. bez křižovatky poblíž přejezdu), křížící žel. trať</t>
  </si>
  <si>
    <t>-1123368409</t>
  </si>
  <si>
    <t>Rýhy 35x50</t>
  </si>
  <si>
    <t>Rýhy 35x90</t>
  </si>
  <si>
    <t>1604</t>
  </si>
  <si>
    <t>Rýhy 65x50</t>
  </si>
  <si>
    <t>312</t>
  </si>
  <si>
    <t>R4</t>
  </si>
  <si>
    <t>Rýhy 65x90</t>
  </si>
  <si>
    <t>R5</t>
  </si>
  <si>
    <t>Rýhy 80x50</t>
  </si>
  <si>
    <t>461</t>
  </si>
  <si>
    <t>02 - Zemní práce</t>
  </si>
  <si>
    <t>01 - Zemní práce</t>
  </si>
  <si>
    <t xml:space="preserve">    013 - Stavební práce</t>
  </si>
  <si>
    <t>HSV - Práce a dodávky HSV</t>
  </si>
  <si>
    <t xml:space="preserve">    012 - Úpravy povrchů</t>
  </si>
  <si>
    <t xml:space="preserve">    2 - Zakládání</t>
  </si>
  <si>
    <t>M - Práce a dodávky M</t>
  </si>
  <si>
    <t xml:space="preserve">    46-M - Zemní práce při extr.mont.pracích</t>
  </si>
  <si>
    <t>013</t>
  </si>
  <si>
    <t>Stavební práce</t>
  </si>
  <si>
    <t>460010021</t>
  </si>
  <si>
    <t>Vytyčení trasy vedení kabelového (podzemního) v obvodu železniční stanice</t>
  </si>
  <si>
    <t>CS ÚRS 2023 01</t>
  </si>
  <si>
    <t>645345549</t>
  </si>
  <si>
    <t>Online PSC</t>
  </si>
  <si>
    <t>https://podminky.urs.cz/item/CS_URS_2023_01/460010021</t>
  </si>
  <si>
    <t>181913112</t>
  </si>
  <si>
    <t>Úprava pláně vyrovnáním výškových rozdílů ručně v hornině třídy těžitelnosti II skupiny 4 se zhutněním</t>
  </si>
  <si>
    <t>m2</t>
  </si>
  <si>
    <t>813472623</t>
  </si>
  <si>
    <t>https://podminky.urs.cz/item/CS_URS_2023_01/181913112</t>
  </si>
  <si>
    <t>34575131</t>
  </si>
  <si>
    <t>žlab kabelový s víkem PVC (100x100)</t>
  </si>
  <si>
    <t>1767425959</t>
  </si>
  <si>
    <t>v.č. 100 [m]</t>
  </si>
  <si>
    <t>15+25+12+130+210+50+46+32+60</t>
  </si>
  <si>
    <t>34575132</t>
  </si>
  <si>
    <t>spojka kabelového žlabu PVC (100x100)</t>
  </si>
  <si>
    <t>1515564268</t>
  </si>
  <si>
    <t>15-1+25-1+12-1+130-1+210-1+50-1+46-1+32-1+60-1</t>
  </si>
  <si>
    <t>34575152</t>
  </si>
  <si>
    <t>žlab kabelový s víkem PVC (200x126)</t>
  </si>
  <si>
    <t>-1016104120</t>
  </si>
  <si>
    <t>25+12+130+210+200+50+46+112</t>
  </si>
  <si>
    <t>34575153</t>
  </si>
  <si>
    <t>spojka kabelového žlabu PVC (200x126)</t>
  </si>
  <si>
    <t>213180306</t>
  </si>
  <si>
    <t>25-1+12-1+130-1+210-1+200-1+50-1+46-1+112-1</t>
  </si>
  <si>
    <t>468051131</t>
  </si>
  <si>
    <t>Bourání základu železobetonového</t>
  </si>
  <si>
    <t>m3</t>
  </si>
  <si>
    <t>493479005</t>
  </si>
  <si>
    <t>https://podminky.urs.cz/item/CS_URS_2023_01/468051131</t>
  </si>
  <si>
    <t>Základ ŽB 2 sv. návěstidlo a mechanické návěstidlo [počet * m3]</t>
  </si>
  <si>
    <t>2*0,6</t>
  </si>
  <si>
    <t>základ mechanických závor na přejezdu P4445</t>
  </si>
  <si>
    <t>základ upozorňovadla [počet * velikost]</t>
  </si>
  <si>
    <t>4*0,4*0,4*1</t>
  </si>
  <si>
    <t xml:space="preserve">demontáž stávajícího technologického objektu </t>
  </si>
  <si>
    <t>3,2</t>
  </si>
  <si>
    <t>HSV</t>
  </si>
  <si>
    <t>Práce a dodávky HSV</t>
  </si>
  <si>
    <t>012</t>
  </si>
  <si>
    <t>Úpravy povrchů</t>
  </si>
  <si>
    <t>59228290</t>
  </si>
  <si>
    <t>deska betonová obkladová vodních toků 1000x600x80mm</t>
  </si>
  <si>
    <t>-1600651297</t>
  </si>
  <si>
    <t>Poznámka k položce:_x000d_
Panely kolem reléových domků</t>
  </si>
  <si>
    <t xml:space="preserve">Kolem RD  na PZS v km 34,038 a před vchodové dveře</t>
  </si>
  <si>
    <t>2*2+2*4+1</t>
  </si>
  <si>
    <t>Kolem RD pro SZZ a PZS v km 33,125 a před vchodové dveře</t>
  </si>
  <si>
    <t>2*3+2*11+1</t>
  </si>
  <si>
    <t>Zakládání</t>
  </si>
  <si>
    <t>13021105</t>
  </si>
  <si>
    <t>tyč ocelová kruhová hladká ČSN 42 5512 jakost 10 216.0 výztuž do betonu D 8mm</t>
  </si>
  <si>
    <t>t</t>
  </si>
  <si>
    <t>-125798835</t>
  </si>
  <si>
    <t>přepočet dle Metodiky Směrné množství výstuže v železobetonových konstrukcích (bednění z beton. tvárnic)</t>
  </si>
  <si>
    <t>(obsah delších stran + obsah kratších stran)*výška* 40kg</t>
  </si>
  <si>
    <t>(2*3*0,15 + 2*2*0,15)*0,8*0,040+(2*10*0,15+4*3*0,15)*0,8*0,040</t>
  </si>
  <si>
    <t>273121121</t>
  </si>
  <si>
    <t>Montáž prefabrikovaných základů z betonu železového desek včetně spojovací vrstvy z cementové malty, hmotnosti jednotlivě do 5 t</t>
  </si>
  <si>
    <t>614161363</t>
  </si>
  <si>
    <t>https://podminky.urs.cz/item/CS_URS_2023_01/273121121</t>
  </si>
  <si>
    <t>58932314</t>
  </si>
  <si>
    <t>beton C 12/15 kamenivo frakce 0/22</t>
  </si>
  <si>
    <t>1596909414</t>
  </si>
  <si>
    <t>Příloha TZ Základy</t>
  </si>
  <si>
    <t>plocha ztraceného bednění * spotřeba betonu 0,07 m3/m2 (šířka tvárnice 150mm)</t>
  </si>
  <si>
    <t>(2*(3*0,8)+2*(2*0,8))*0,07+(2*(10*0,8)+4*(3*0,8))*0,07</t>
  </si>
  <si>
    <t>59515403</t>
  </si>
  <si>
    <t>tvárnice ztraceného bednění betonová pro zdivo tl 150mm</t>
  </si>
  <si>
    <t>1109421188</t>
  </si>
  <si>
    <t>Základy domek 2x3m bednění počítáno pro tvárnice 500x150x200mm - PZS v km 34,038</t>
  </si>
  <si>
    <t>(2* delší strana + 2* kratší strana) * počet vrstev</t>
  </si>
  <si>
    <t>(2*6 + 2*4) * 4</t>
  </si>
  <si>
    <t>Základy domek 3x10m bednění počítáno pro tvárnice 500x150x200mm - SZZ a PZS v km 34,125</t>
  </si>
  <si>
    <t>(2*20+4*6) * 4</t>
  </si>
  <si>
    <t>58343872</t>
  </si>
  <si>
    <t>kamenivo drcené hrubé frakce 8/16</t>
  </si>
  <si>
    <t>-1688695699</t>
  </si>
  <si>
    <t>Štěrový podsyp pod základy a mezi základy</t>
  </si>
  <si>
    <t>(3*0,3*0,1*2+2*0,3*0,1*2)*1,7+(10*0,3*0,1*2+3*0,3*0,1*4)*1,7</t>
  </si>
  <si>
    <t>(2,7*1,7*0,1)*1,7+(5,7*2,7*0,1)*1,7</t>
  </si>
  <si>
    <t>Štěrk kolem RD (m3 * hmotnost/m3)</t>
  </si>
  <si>
    <t>1*1,7+4*1,7</t>
  </si>
  <si>
    <t>Práce a dodávky M</t>
  </si>
  <si>
    <t>46-M</t>
  </si>
  <si>
    <t>Zemní práce při extr.mont.pracích</t>
  </si>
  <si>
    <t>460131114</t>
  </si>
  <si>
    <t>Hloubení nezapažených jam ručně včetně urovnání dna s přemístěním výkopku do vzdálenosti 3 m od okraje jámy nebo s naložením na dopravní prostředek v hornině třídy těžitelnosti II skupiny 4</t>
  </si>
  <si>
    <t>809161948</t>
  </si>
  <si>
    <t>https://podminky.urs.cz/item/CS_URS_2023_01/460131114</t>
  </si>
  <si>
    <t>Výkop pro základ VTO, elmag. zámku a upozorňovadla [výkop*(počet prvků)]</t>
  </si>
  <si>
    <t>0,4*0,4*1*(3+3+7)</t>
  </si>
  <si>
    <t>Základ trpasličího návěstidla [m3*počet]</t>
  </si>
  <si>
    <t>0,5*3</t>
  </si>
  <si>
    <t>základ přestavníku [m3*počet]</t>
  </si>
  <si>
    <t>0,5*5</t>
  </si>
  <si>
    <t xml:space="preserve">základ T I Z  [m3*počet]</t>
  </si>
  <si>
    <t>1*8</t>
  </si>
  <si>
    <t xml:space="preserve">základ T III Z  [m3*počet]</t>
  </si>
  <si>
    <t>1,5*3</t>
  </si>
  <si>
    <t>nový objekt 10x3m - výkopy pro základy (štěrk/panely)</t>
  </si>
  <si>
    <t>10*3*0,8</t>
  </si>
  <si>
    <t>demontáž technologického objektu - obkopání základů</t>
  </si>
  <si>
    <t>obkopání základů pro demontáž závor a návěstidel</t>
  </si>
  <si>
    <t>4*0,6</t>
  </si>
  <si>
    <t>460161143</t>
  </si>
  <si>
    <t>Hloubení zapažených i nezapažených kabelových rýh ručně včetně urovnání dna s přemístěním výkopku do vzdálenosti 3 m od okraje jámy nebo s naložením na dopravní prostředek šířky 35 cm hloubky 50 cm v hornině třídy těžitelnosti II skupiny 4</t>
  </si>
  <si>
    <t>357175175</t>
  </si>
  <si>
    <t>https://podminky.urs.cz/item/CS_URS_2023_01/460161143</t>
  </si>
  <si>
    <t>15+32+15+8</t>
  </si>
  <si>
    <t>460161183</t>
  </si>
  <si>
    <t>Hloubení zapažených i nezapažených kabelových rýh ručně včetně urovnání dna s přemístěním výkopku do vzdálenosti 3 m od okraje jámy nebo s naložením na dopravní prostředek šířky 35 cm hloubky 90 cm v hornině třídy těžitelnosti II skupiny 4</t>
  </si>
  <si>
    <t>-464937200</t>
  </si>
  <si>
    <t>https://podminky.urs.cz/item/CS_URS_2023_01/460161183</t>
  </si>
  <si>
    <t>225+55+60+200+350+186+162+361+5</t>
  </si>
  <si>
    <t>460161323</t>
  </si>
  <si>
    <t>Hloubení zapažených i nezapažených kabelových rýh ručně včetně urovnání dna s přemístěním výkopku do vzdálenosti 3 m od okraje jámy nebo s naložením na dopravní prostředek šířky 50 cm hloubky 130 cm v hornině třídy těžitelnosti II skupiny 4</t>
  </si>
  <si>
    <t>-947059347</t>
  </si>
  <si>
    <t>https://podminky.urs.cz/item/CS_URS_2023_01/460161323</t>
  </si>
  <si>
    <t>460161413</t>
  </si>
  <si>
    <t>Hloubení zapažených i nezapažených kabelových rýh ručně včetně urovnání dna s přemístěním výkopku do vzdálenosti 3 m od okraje jámy nebo s naložením na dopravní prostředek šířky 65 cm hloubky 50 cm v hornině třídy těžitelnosti II skupiny 4</t>
  </si>
  <si>
    <t>-2094273834</t>
  </si>
  <si>
    <t>https://podminky.urs.cz/item/CS_URS_2023_01/460161413</t>
  </si>
  <si>
    <t xml:space="preserve">polohopis v.č. 100, 101, 102 výkop 60x50 [délky] </t>
  </si>
  <si>
    <t>200+112</t>
  </si>
  <si>
    <t>460161453</t>
  </si>
  <si>
    <t>Hloubení zapažených i nezapažených kabelových rýh ručně včetně urovnání dna s přemístěním výkopku do vzdálenosti 3 m od okraje jámy nebo s naložením na dopravní prostředek šířky 65 cm hloubky 90 cm v hornině třídy těžitelnosti II skupiny 4</t>
  </si>
  <si>
    <t>1808843343</t>
  </si>
  <si>
    <t>https://podminky.urs.cz/item/CS_URS_2023_01/460161453</t>
  </si>
  <si>
    <t>polohopis v.č. 100, 101, 102 výkop 60x90 [délky]</t>
  </si>
  <si>
    <t>206+12</t>
  </si>
  <si>
    <t>460161613</t>
  </si>
  <si>
    <t>Hloubení zapažených i nezapažených kabelových rýh ručně včetně urovnání dna s přemístěním výkopku do vzdálenosti 3 m od okraje jámy nebo s naložením na dopravní prostředek šířky 80 cm hloubky 50 cm v hornině třídy těžitelnosti II skupiny 4</t>
  </si>
  <si>
    <t>799121095</t>
  </si>
  <si>
    <t>https://podminky.urs.cz/item/CS_URS_2023_01/460161613</t>
  </si>
  <si>
    <t>polohopis v.č. 100, 101, 102 výkop 70x50 [délky]</t>
  </si>
  <si>
    <t>25+130+210+50+46</t>
  </si>
  <si>
    <t>460431153</t>
  </si>
  <si>
    <t>Zásyp kabelových rýh ručně s přemístění sypaniny ze vzdálenosti do 10 m, s uložením výkopku ve vrstvách včetně zhutnění a úpravy povrchu šířky 35 cm hloubky 50 cm z horniny třídy těžitelnosti II skupiny 4</t>
  </si>
  <si>
    <t>963227098</t>
  </si>
  <si>
    <t>https://podminky.urs.cz/item/CS_URS_2023_01/460431153</t>
  </si>
  <si>
    <t>460431193</t>
  </si>
  <si>
    <t>Zásyp kabelových rýh ručně s přemístění sypaniny ze vzdálenosti do 10 m, s uložením výkopku ve vrstvách včetně zhutnění a úpravy povrchu šířky 35 cm hloubky 90 cm z horniny třídy těžitelnosti II skupiny 4</t>
  </si>
  <si>
    <t>-2069800084</t>
  </si>
  <si>
    <t>https://podminky.urs.cz/item/CS_URS_2023_01/460431193</t>
  </si>
  <si>
    <t>460431343</t>
  </si>
  <si>
    <t>Zásyp kabelových rýh ručně s přemístění sypaniny ze vzdálenosti do 10 m, s uložením výkopku ve vrstvách včetně zhutnění a úpravy povrchu šířky 50 cm hloubky 130 cm z horniny třídy těžitelnosti II skupiny 4</t>
  </si>
  <si>
    <t>-720442106</t>
  </si>
  <si>
    <t>https://podminky.urs.cz/item/CS_URS_2023_01/460431343</t>
  </si>
  <si>
    <t>460431433</t>
  </si>
  <si>
    <t>Zásyp kabelových rýh ručně s přemístění sypaniny ze vzdálenosti do 10 m, s uložením výkopku ve vrstvách včetně zhutnění a úpravy povrchu šířky 65 cm hloubky 50 cm z horniny třídy těžitelnosti II skupiny 4</t>
  </si>
  <si>
    <t>277283564</t>
  </si>
  <si>
    <t>https://podminky.urs.cz/item/CS_URS_2023_01/460431433</t>
  </si>
  <si>
    <t>460431473</t>
  </si>
  <si>
    <t>Zásyp kabelových rýh ručně s přemístění sypaniny ze vzdálenosti do 10 m, s uložením výkopku ve vrstvách včetně zhutnění a úpravy povrchu šířky 65 cm hloubky 90 cm z horniny třídy těžitelnosti II skupiny 4</t>
  </si>
  <si>
    <t>1895139468</t>
  </si>
  <si>
    <t>https://podminky.urs.cz/item/CS_URS_2023_01/460431473</t>
  </si>
  <si>
    <t>460431633</t>
  </si>
  <si>
    <t>Zásyp kabelových rýh ručně s přemístění sypaniny ze vzdálenosti do 10 m, s uložením výkopku ve vrstvách včetně zhutnění a úpravy povrchu šířky 80 cm hloubky 50 cm z horniny třídy těžitelnosti II skupiny 4</t>
  </si>
  <si>
    <t>-2053775730</t>
  </si>
  <si>
    <t>https://podminky.urs.cz/item/CS_URS_2023_01/460431633</t>
  </si>
  <si>
    <t>460631214</t>
  </si>
  <si>
    <t>Zemní protlaky řízené horizontální vrtání v hornině třídy těžitelnosti I a II skupiny 1 až 4 včetně protlačení trub v hloubce do 6 m vnějšího průměru vrtu přes 140 do 180 mm</t>
  </si>
  <si>
    <t>2071218536</t>
  </si>
  <si>
    <t>https://podminky.urs.cz/item/CS_URS_2023_01/460631214</t>
  </si>
  <si>
    <t>v.č. 100, 101, 102 protlak DN 160 [(počet)*délky]</t>
  </si>
  <si>
    <t>460632114</t>
  </si>
  <si>
    <t>Zemní protlaky zemní práce nutné k provedení protlaku výkop včetně zásypu ručně startovací jáma v hornině třídy těžitelnosti II skupiny 4</t>
  </si>
  <si>
    <t>872542207</t>
  </si>
  <si>
    <t>https://podminky.urs.cz/item/CS_URS_2023_01/460632114</t>
  </si>
  <si>
    <t>460632214</t>
  </si>
  <si>
    <t>Zemní protlaky zemní práce nutné k provedení protlaku výkop včetně zásypu ručně koncová jáma v hornině třídy těžitelnosti II skupiny 4</t>
  </si>
  <si>
    <t>-2114330764</t>
  </si>
  <si>
    <t>https://podminky.urs.cz/item/CS_URS_2023_01/460632214</t>
  </si>
  <si>
    <t>03 - PZS v km 34,038</t>
  </si>
  <si>
    <t>RD - Reléové domky</t>
  </si>
  <si>
    <t xml:space="preserve">    VnV - Vnitřní vybavení</t>
  </si>
  <si>
    <t>ZAB - Zabezpečovací zařízení</t>
  </si>
  <si>
    <t xml:space="preserve">    VYS - Výstražník</t>
  </si>
  <si>
    <t>UZÁVĚRA - Dopravní značení na přejezdech</t>
  </si>
  <si>
    <t>RD</t>
  </si>
  <si>
    <t>Reléové domky</t>
  </si>
  <si>
    <t>7590110120</t>
  </si>
  <si>
    <t>Domky, přístřešky Reléový domek - výška 3,10 m - podle zvl. požadavků a předložené dokumentace vč. základní výbavy rozvaděče, osvětlení, dvou zásuvek, ventilátoru a topení 3x2 m</t>
  </si>
  <si>
    <t>824317919</t>
  </si>
  <si>
    <t>-1997230411</t>
  </si>
  <si>
    <t>Poznámka k položce:_x000d_
MONTÁŽ DO SKŘÍNĚ SPOLEČNÉ PŘÍSTROJOVÉ PRO PŘEJEZDY</t>
  </si>
  <si>
    <t>7590195015</t>
  </si>
  <si>
    <t>Montáž ovládací skříňky přejezdového zařízení na objekt - připevnění skříňky, zatažení kabelu z domku nebo PSK a zapojení na ovládací skříň, ochrana skříňky připojením na hlavní uzemňovací sběrnici v domku nebo na zemnicí svorník PSK</t>
  </si>
  <si>
    <t>-448360386</t>
  </si>
  <si>
    <t>-276523448</t>
  </si>
  <si>
    <t>7590120175</t>
  </si>
  <si>
    <t>Skříně Skříň přístroj.pro přejezdy sp 133/313.1.12 (HM0354399998281)</t>
  </si>
  <si>
    <t>-1622934483</t>
  </si>
  <si>
    <t>1381644003</t>
  </si>
  <si>
    <t>VnV</t>
  </si>
  <si>
    <t>Vnitřní vybavení</t>
  </si>
  <si>
    <t>7590190210</t>
  </si>
  <si>
    <t>Ostatní Skříňka na dokumenty</t>
  </si>
  <si>
    <t>-101219454</t>
  </si>
  <si>
    <t>7590190150</t>
  </si>
  <si>
    <t>Ostatní Žebřík trojdílný univerzální 3x7 příček (HM0478850007607)</t>
  </si>
  <si>
    <t>-1988853990</t>
  </si>
  <si>
    <t>7592910175</t>
  </si>
  <si>
    <t>Baterie Staniční akumulátory NiCd článek 1,2 V/170 Ah C5 s vláknitou elektrodou, cena včetně spojovacího materiálu a bateriového nosiče či stojanu</t>
  </si>
  <si>
    <t>1830004670</t>
  </si>
  <si>
    <t>7592905010</t>
  </si>
  <si>
    <t>Montáž článku niklokadmiového kapacity do 200 Ah - postavení článku, připojení vodičů, ochrana svorek vazelinou, změření napětí, kontrola elektrolytu s případným doplněním destilovanou vodou</t>
  </si>
  <si>
    <t>-390227230</t>
  </si>
  <si>
    <t>7593000090</t>
  </si>
  <si>
    <t>Dobíječe, usměrňovače, napáječe Usměrňovač E230 G24/40, oceloplechová nástěnná skříň 700x500x500, rozšířená stavová indikace opticky i bezpotenciálově, autoamtické testování baterie, programovatelná nabíjecí automatika.</t>
  </si>
  <si>
    <t>2068974406</t>
  </si>
  <si>
    <t>7593005012</t>
  </si>
  <si>
    <t>Montáž dobíječe, usměrňovače, napáječe nástěnného - včetně připojení vodičů elektrické sítě ss rozvodu a uzemnění, přezkoušení funkce</t>
  </si>
  <si>
    <t>-1510871553</t>
  </si>
  <si>
    <t>1700716919</t>
  </si>
  <si>
    <t>7592810904</t>
  </si>
  <si>
    <t>Reléový stojan PZS vystrojený na jednokolejné trati s automatickými závorami 2 - 4 kusy výstražníků - kategorie dle ČSN 34 2650 ed.2: PZS 3(2) S,B(N),I(L)</t>
  </si>
  <si>
    <t>-1221540667</t>
  </si>
  <si>
    <t>699372014</t>
  </si>
  <si>
    <t>7593310880</t>
  </si>
  <si>
    <t>Konstrukční díly Řada stojan. pro 1 stojan 19 polí inov. (HM0404215990311)</t>
  </si>
  <si>
    <t>1335475171</t>
  </si>
  <si>
    <t>7593315120</t>
  </si>
  <si>
    <t>Montáž stojanové řady pro 1 stojan - sestavení dodané konstrukce, vyměření místa a usazení stojanové řady, montáž ochranných plechů a roštu stojanové řady, ukotvení</t>
  </si>
  <si>
    <t>-1034814681</t>
  </si>
  <si>
    <t>7593315140</t>
  </si>
  <si>
    <t>Ukotvení stojanové řady do stěny jednou spojnicí</t>
  </si>
  <si>
    <t>-1272914151</t>
  </si>
  <si>
    <t>-1417345041</t>
  </si>
  <si>
    <t>1927705978</t>
  </si>
  <si>
    <t>ZAB</t>
  </si>
  <si>
    <t>Zabezpečovací zařízení</t>
  </si>
  <si>
    <t>VYS</t>
  </si>
  <si>
    <t>Výstražník</t>
  </si>
  <si>
    <t>7592825015</t>
  </si>
  <si>
    <t>Montáž součástí výstražníku skříně výstražníku</t>
  </si>
  <si>
    <t>-1592044357</t>
  </si>
  <si>
    <t>7592835045</t>
  </si>
  <si>
    <t>Montáž součástí stojanu se závorou protizávaží velkého</t>
  </si>
  <si>
    <t>-894849527</t>
  </si>
  <si>
    <t>7592815040</t>
  </si>
  <si>
    <t>Montáž plastového výstražníku AŽD 97 s 1 skříní a se závorou AŽD - 99 - smontování kompletního výstražníku, označení označovacími štítky, postavení a montáž výstražníku na základ, zatažení kabelu bez zhotovení a zapojení kabelové formy, nátěr. Bez provedení ochrany proti vlivu trakcí</t>
  </si>
  <si>
    <t>471568485</t>
  </si>
  <si>
    <t>7592815042</t>
  </si>
  <si>
    <t>Montáž plastového výstražníku AŽD 97 se 2 skříněmi a se závorou AŽD - 99 - smontování kompletního výstražníku, označení označovacími štítky, postavení a montáž výstražníku na základ, zatažení kabelu bez zhotovení a zapojení kabelové formy, nátěr. Bez provedení ochrany proti vlivu trakcí</t>
  </si>
  <si>
    <t>-2099644224</t>
  </si>
  <si>
    <t>7592835032</t>
  </si>
  <si>
    <t>Montáž součástí stojanu se závorou břevna závorového nad 5,5 m</t>
  </si>
  <si>
    <t>228843349</t>
  </si>
  <si>
    <t>7592815044</t>
  </si>
  <si>
    <t>Montáž plastového výstražníku AŽD 97 s jednou skříní - smontování kompletního výstražníku, označení označovacími štítky, postavení a montáž výstražníku na základ, zatažení kabelu bez zhotovení a zapojení kabelové formy, nátěr. Bez provedení ochrany proti vlivu trakcí</t>
  </si>
  <si>
    <t>-1773055047</t>
  </si>
  <si>
    <t>-1911857318</t>
  </si>
  <si>
    <t>7592825110</t>
  </si>
  <si>
    <t>Montáž kříže výstražného</t>
  </si>
  <si>
    <t>-774328571</t>
  </si>
  <si>
    <t>UZÁVĚRA</t>
  </si>
  <si>
    <t>228387093</t>
  </si>
  <si>
    <t>-286402202</t>
  </si>
  <si>
    <t>1309959202</t>
  </si>
  <si>
    <t>-1335223195</t>
  </si>
  <si>
    <t>2123632174</t>
  </si>
  <si>
    <t>7598095150</t>
  </si>
  <si>
    <t>Regulovaní a aktivování automatického přejezdového zařízení se závorami - regulování proudokruhů výstražníku, závorových břeven, regulování chodu břeven, směrovaní výstražníku, kontrola napájecích zdrojů a relé, přezkoušení činnosti zařízení a kontrolní skříňky (indikací a ovládání)</t>
  </si>
  <si>
    <t>-988816057</t>
  </si>
  <si>
    <t>7598095435</t>
  </si>
  <si>
    <t>Příprava ke komplexním zkouškám automatických přejezdových zabezpečovacích zařízení se závorami jednokolejné - oživení, seřízení a nastavení zařízení s ohledem na postup jeho uvádění do provozu</t>
  </si>
  <si>
    <t>-2133512714</t>
  </si>
  <si>
    <t>7598095505</t>
  </si>
  <si>
    <t>Komplexní zkouška automatických přejezdových zabezpečovacích zařízení se závorami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</si>
  <si>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-1410969480</t>
  </si>
  <si>
    <t>7598095560</t>
  </si>
  <si>
    <t>Vyhotovení protokolu UTZ pro PZZ se závorou jedna kolej - vykonání prohlídky a zkoušky včetně vyhotovení protokolu podle vyhl. 100/1995 Sb.</t>
  </si>
  <si>
    <t>-1239971057</t>
  </si>
  <si>
    <t>7598095635</t>
  </si>
  <si>
    <t>Vyhotovení revizní zprávy PZZ - vykonání prohlídky a zkoušky pro napájení elektrického zařízení včetně vyhotovení revizní zprávy podle vyhl. 100/1995 Sb. a norem ČSN</t>
  </si>
  <si>
    <t>-1347800826</t>
  </si>
  <si>
    <t>PS 02-01 - Sdělovací zařízení v žst. Nový Bydžov</t>
  </si>
  <si>
    <t>01 - Sděl. zař. N. B.</t>
  </si>
  <si>
    <t>SZ - Sdělovací zařízení</t>
  </si>
  <si>
    <t>ZZ - Zabezpečovací zařízení</t>
  </si>
  <si>
    <t>SZ</t>
  </si>
  <si>
    <t>Sdělovací zařízení</t>
  </si>
  <si>
    <t>7592600070</t>
  </si>
  <si>
    <t>Počítače, SW Počítač - PC klient pro klientské pracoviště kamerového systému</t>
  </si>
  <si>
    <t>-1864241011</t>
  </si>
  <si>
    <t>1230091836</t>
  </si>
  <si>
    <t>1900946780</t>
  </si>
  <si>
    <t>7494002988</t>
  </si>
  <si>
    <t>Modulární přístroje Jističe do 63 A; 6 kA 1-pólové In 10 A, Ue AC 230 V / DC 72 V, charakteristika B, 1pól, Icn 6 kA</t>
  </si>
  <si>
    <t>-608035064</t>
  </si>
  <si>
    <t>7494450510</t>
  </si>
  <si>
    <t>Montáž proudových chráničů dvoupólových do 40 A (10 kA) - do skříně nebo rozvaděče</t>
  </si>
  <si>
    <t>1150047394</t>
  </si>
  <si>
    <t>7496654015</t>
  </si>
  <si>
    <t>Montáž UPS 230/230V AC do 3x400 V do 30 KVA - včetně baterií, propojení silových a ovládacích kabelů, nastavení a seřízení UPS, provedení zkoušek, dodání atestů a revizních zpráv</t>
  </si>
  <si>
    <t>-335116574</t>
  </si>
  <si>
    <t>7492501680</t>
  </si>
  <si>
    <t>Kabely, vodiče, šňůry Cu - nn Kabel silový 2 a 3-žílový Cu, plastová izolace CYKY 2Ax1,5</t>
  </si>
  <si>
    <t>1649866044</t>
  </si>
  <si>
    <t>-1181823570</t>
  </si>
  <si>
    <t>-2062313753</t>
  </si>
  <si>
    <t>7595605140</t>
  </si>
  <si>
    <t>Montáž modulu SFP - media převodníku do switche</t>
  </si>
  <si>
    <t>872844558</t>
  </si>
  <si>
    <t>7596515010</t>
  </si>
  <si>
    <t>Montáž PC pro informační zařízení řídící jednotka - včetně připojení, seřízení a přezkoušení funkce</t>
  </si>
  <si>
    <t>902450602</t>
  </si>
  <si>
    <t>7590540534</t>
  </si>
  <si>
    <t xml:space="preserve">Slaboproudé rozvody, kabely pro přívod a vnitřní instalaci UTP/FTP kategorie 5e 100Mhz  1 Gbps FTP Stíněný plášť, vnitřní, drát, nehořlavý, bezhalogenní, nízkodýmavý</t>
  </si>
  <si>
    <t>-207007476</t>
  </si>
  <si>
    <t>1604446730</t>
  </si>
  <si>
    <t>7491100120</t>
  </si>
  <si>
    <t>Trubková vedení Ohebné elektroinstalační trubky KOPOFLEX 50 rudá</t>
  </si>
  <si>
    <t>-505324926</t>
  </si>
  <si>
    <t>7593310001</t>
  </si>
  <si>
    <t>Konstrukční díly Napájecí panel 6x230V s přepěťovou ochranou</t>
  </si>
  <si>
    <t>1528868124</t>
  </si>
  <si>
    <t>7491300140</t>
  </si>
  <si>
    <t>Ocelové konstrukce Kabelové stojiny a výložníky pozinkované 19" pevná police 2U 2 hl.400, montáž na 2 stojiny</t>
  </si>
  <si>
    <t>1738015015</t>
  </si>
  <si>
    <t>7596915035</t>
  </si>
  <si>
    <t>Montáž telefonního objektu VTO 3 - 11 do společné přístrojové skříně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</si>
  <si>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1473276539</t>
  </si>
  <si>
    <t>7596917030</t>
  </si>
  <si>
    <t>Demontáž telefonních objektů VTO 3 - 11</t>
  </si>
  <si>
    <t>-1155684477</t>
  </si>
  <si>
    <t>7596915030</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</si>
  <si>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</si>
  <si>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-247148036</t>
  </si>
  <si>
    <t>7596910030</t>
  </si>
  <si>
    <t>Venkovní telefonní objekty Objekt telef.venk.VTO 6 plastový sloupek (CV540329006)</t>
  </si>
  <si>
    <t>685210078</t>
  </si>
  <si>
    <t xml:space="preserve">Poznámka k položce:_x000d_
u vjezdového návěstila "L"_x000d_
</t>
  </si>
  <si>
    <t>7596910060</t>
  </si>
  <si>
    <t>Venkovní telefonní objekty Objekt telef.venk. VTO 10 na stěnu (CV540329010)</t>
  </si>
  <si>
    <t>-122197392</t>
  </si>
  <si>
    <t>Poznámka k položce:_x000d_
VTO malý_x000d_
montáž bude provedena do sdruženého rozvaděče</t>
  </si>
  <si>
    <t>7596910050</t>
  </si>
  <si>
    <t>Venkovní telefonní objekty Objekt telef.venk.VTO 9 plastový sloupek (CV540329009)</t>
  </si>
  <si>
    <t>-2100472013</t>
  </si>
  <si>
    <t>Poznámka k položce:_x000d_
EMZ1/EMZ2; EMZ3</t>
  </si>
  <si>
    <t>780819307</t>
  </si>
  <si>
    <t>7590520614</t>
  </si>
  <si>
    <t>Venkovní vedení kabelová - metalické sítě Plněné 4x0,8 TCEPKPFLEY 5 x 4 x 0,8</t>
  </si>
  <si>
    <t>-1891531969</t>
  </si>
  <si>
    <t>7590525060</t>
  </si>
  <si>
    <t>Přistavení a příprava délky z kabelového bubnu do 25 čtyřek</t>
  </si>
  <si>
    <t>-1253313807</t>
  </si>
  <si>
    <t>7590525111</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</si>
  <si>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</si>
  <si>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-831227281</t>
  </si>
  <si>
    <t>7590541432</t>
  </si>
  <si>
    <t>Slaboproudé rozvody, kabely pro přívod a vnitřní instalaci Spojky metalických kabelů a příslušenství Teplem smrštitelná zesílená spojka pro netlakované kabely XAGA 500-43/8-150/EZE</t>
  </si>
  <si>
    <t>-36741278</t>
  </si>
  <si>
    <t>7590525446</t>
  </si>
  <si>
    <t>Montáž spojky rovné pro plastové kabely párové Raychem XAGA s konektory UDW2 na 1 plášť bez pancíře do 20 žil - nasazení manžety, spojení žil, převlečení manžety, nahřátí pro její tepelné smrštění, uložení spojky v jámě</t>
  </si>
  <si>
    <t>-1733798249</t>
  </si>
  <si>
    <t>7593501800R</t>
  </si>
  <si>
    <t>Trasy kabelového vedení Lokátory a markery Ball Marker 1401-XR, oranžový telekomunikace</t>
  </si>
  <si>
    <t>259709938</t>
  </si>
  <si>
    <t>pro telekomunikace</t>
  </si>
  <si>
    <t>20"oranžový</t>
  </si>
  <si>
    <t>1161046373</t>
  </si>
  <si>
    <t>7590540759</t>
  </si>
  <si>
    <t>Slaboproudé rozvody, kabely pro přívod a vnitřní instalaci Spojky metalických kabelů a příslušenství Lisovací moduly zářezové AMP-1-0737858-2 suchý 10 p.</t>
  </si>
  <si>
    <t>498260168</t>
  </si>
  <si>
    <t>7593500615</t>
  </si>
  <si>
    <t>Trasy kabelového vedení Kabelové krycí desky a pásy Fólie výstražná oranžová š. 34cm (HM0673909993034)</t>
  </si>
  <si>
    <t>-417046090</t>
  </si>
  <si>
    <t>1082480426</t>
  </si>
  <si>
    <t>-1862587272</t>
  </si>
  <si>
    <t>7590525245</t>
  </si>
  <si>
    <t>Zatažení kabelu do objektu do 9 kg/m - vyčistění přístupu do objektu, odvinutí a zatažení kabelu</t>
  </si>
  <si>
    <t>1922123914</t>
  </si>
  <si>
    <t>7491510120</t>
  </si>
  <si>
    <t>Protipožární a kabelové ucpávky Kabelové ucpávky Vodovzdorná</t>
  </si>
  <si>
    <t>-302036774</t>
  </si>
  <si>
    <t>7590550194</t>
  </si>
  <si>
    <t>Forma kabelová, drátová a doplňky vnitřní instalace LSA lišty LSA-PLUS lišta rozpojovací 2/10</t>
  </si>
  <si>
    <t>-1338355062</t>
  </si>
  <si>
    <t>7590550209</t>
  </si>
  <si>
    <t>Forma kabelová, drátová a doplňky vnitřní instalace LSA lišty Magazín přepěťové ochrany pro LSA-PLUS 2/10</t>
  </si>
  <si>
    <t>-1897287430</t>
  </si>
  <si>
    <t>7590550219</t>
  </si>
  <si>
    <t>Forma kabelová, drátová a doplňky vnitřní instalace LSA lišty Přepěťové ochrany 8x6, MK, 230V 20kA/20A</t>
  </si>
  <si>
    <t>-7667571</t>
  </si>
  <si>
    <t>7590525725</t>
  </si>
  <si>
    <t>Montáž svorkovnice LSA-PLUS</t>
  </si>
  <si>
    <t>1296115285</t>
  </si>
  <si>
    <t>7590550204</t>
  </si>
  <si>
    <t>Forma kabelová, drátová a doplňky vnitřní instalace LSA lišty Štítek sklopný pro LSA-PLUS 10 párů</t>
  </si>
  <si>
    <t>166281192</t>
  </si>
  <si>
    <t>7590525670</t>
  </si>
  <si>
    <t>Montáž ukončení celoplastového kabelu v závěru nebo rozvaděči se zářezovými svorkovnicemi zářezová technologie LSA do 10 čtyřek</t>
  </si>
  <si>
    <t>1576158921</t>
  </si>
  <si>
    <t>7590525767</t>
  </si>
  <si>
    <t>Úpravení konců kabelu k číslování jednostrannému - úprava konců kabelu k číslování, rozvrstvení kabelové duše podle poloh, odizolování žil k měření kontinuity, příprava prozváněcí soupravy, vyhledávání žiI podle vedoucí strany, vyvázání čtyřek a vyznačení pořadí žil</t>
  </si>
  <si>
    <t>-397200143</t>
  </si>
  <si>
    <t>7598015085</t>
  </si>
  <si>
    <t>Přeměření izolačního stavu kabelu úložného 10 žil</t>
  </si>
  <si>
    <t>1894600541</t>
  </si>
  <si>
    <t>7598025005</t>
  </si>
  <si>
    <t>Měření dálkových kabelů stejnosměrné kontrolní kabelů čtyřky</t>
  </si>
  <si>
    <t>-200788713</t>
  </si>
  <si>
    <t>7590565130</t>
  </si>
  <si>
    <t>Uložení propojovací šňůry do žlabového rozvodu</t>
  </si>
  <si>
    <t>1433091819</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</si>
  <si>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</si>
  <si>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</si>
  <si>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823507418</t>
  </si>
  <si>
    <t>7491600180</t>
  </si>
  <si>
    <t>Uzemnění Vnější Uzemňovací vedení v zemi, páskem FeZn do 120 mm2</t>
  </si>
  <si>
    <t>1663653874</t>
  </si>
  <si>
    <t>-1787880709</t>
  </si>
  <si>
    <t>7491600120</t>
  </si>
  <si>
    <t>Uzemnění Vnější Sada pro společné uzemnění vodičů (2 montážní lišty, 1 m uzemňovací tyč) bez svorek</t>
  </si>
  <si>
    <t>-2019285052</t>
  </si>
  <si>
    <t>7590550199</t>
  </si>
  <si>
    <t>Forma kabelová, drátová a doplňky vnitřní instalace LSA lišty Zemnící lišta pro moduly 2/10</t>
  </si>
  <si>
    <t>-1806711083</t>
  </si>
  <si>
    <t>7596815035</t>
  </si>
  <si>
    <t>Montáž zapojovače elektronického MIKRO, Modis, MTZ 7 a 10, SMZ, HMT 12 - úplná montáž skříně, ovládací soupravy, napájecího a uzemňovacího vedení (bez dodání vodičů), zřízení slaboproudého rozvodu, zapojení a vyzkoušení</t>
  </si>
  <si>
    <t>1537894959</t>
  </si>
  <si>
    <t>7596825010</t>
  </si>
  <si>
    <t>Montáž ovládací skříňky zapojovačů pro ovládání 20 telefonních linek - usazení ovládací skříňky, připevnění přípojné skříňky a připojení na ovládací skříňku, zapojení rozhlasové ústředny do ovládací skříňky, vyzkoušení a vysvětlení manipulace</t>
  </si>
  <si>
    <t>-1081572411</t>
  </si>
  <si>
    <t>7593501285</t>
  </si>
  <si>
    <t>Trasy kabelového vedení Kabelové komory 840 mm x 1360 mm</t>
  </si>
  <si>
    <t>1988583723</t>
  </si>
  <si>
    <t>7593501315</t>
  </si>
  <si>
    <t>Trasy kabelového vedení Kabelové komory Poklop 840 mm, třída D s rámem</t>
  </si>
  <si>
    <t>-168826121</t>
  </si>
  <si>
    <t>7596817040</t>
  </si>
  <si>
    <t>Demontáž zapojovače elektronického ALFA</t>
  </si>
  <si>
    <t>1618966758</t>
  </si>
  <si>
    <t>7596815040</t>
  </si>
  <si>
    <t>Montáž zapojovače elektronického ALFA - úplná montáž skříně, ovládací soupravy, napájecího a uzemňovacího vedení (bez dodání vodičů), zřízení slaboproudého rozvodu, zapojení a vyzkoušení</t>
  </si>
  <si>
    <t>-982446891</t>
  </si>
  <si>
    <t>7494010458</t>
  </si>
  <si>
    <t>Přístroje pro spínání a ovládání Svornice a pomocný materiál Svornice Svorka RSP 4 řadová pojistková</t>
  </si>
  <si>
    <t>-999749744</t>
  </si>
  <si>
    <t>7595600390</t>
  </si>
  <si>
    <t xml:space="preserve">Přenosová a datová zařízení Datové -  switch L2 průmyslové provedení 8 portů 10 / 100, 2x SFP, DC</t>
  </si>
  <si>
    <t>115455624</t>
  </si>
  <si>
    <t>7595600230</t>
  </si>
  <si>
    <t>Přenosová a datová zařízení Datové - router SFP modul SC/WDM 2Gb 20/5km SM/MM, pro vlnovou délku Tx1310nm/Rx1550nm nebo Tx1550nm/Rx1310nm, -40°C do +70°C.</t>
  </si>
  <si>
    <t>-651443762</t>
  </si>
  <si>
    <t>7596315070</t>
  </si>
  <si>
    <t>Montáž spojovacího modulu pro hlášení do Z 300 W s možností hlášení prostřednictvím zařízení MICROVOX, telefonní ústředny SIEMENS-HICOM a pultu OP 5.DTMF - včetně připojení, seřízení a přezkoušení funkce</t>
  </si>
  <si>
    <t>-1997644196</t>
  </si>
  <si>
    <t>7596310420</t>
  </si>
  <si>
    <t>Rozhlasové ústředny Interface mezi RRU a audio linkou</t>
  </si>
  <si>
    <t>-1475680049</t>
  </si>
  <si>
    <t>7596325025</t>
  </si>
  <si>
    <t>Montáž šňůry propojovací stíněné 5-žilové</t>
  </si>
  <si>
    <t>1358368718</t>
  </si>
  <si>
    <t>7596510020</t>
  </si>
  <si>
    <t>Řídící systém Server záložní</t>
  </si>
  <si>
    <t>-1424125961</t>
  </si>
  <si>
    <t>7596510010</t>
  </si>
  <si>
    <t>Řídící systém Server hlavní</t>
  </si>
  <si>
    <t>-1953020625</t>
  </si>
  <si>
    <t>7494003128</t>
  </si>
  <si>
    <t>Modulární přístroje Jističe do 80 A; 10 kA 1-pólové In 16 A, Ue AC 230 V / DC 72 V, charakteristika B, 1pól, Icn 10 kA</t>
  </si>
  <si>
    <t>-243977017</t>
  </si>
  <si>
    <t>7494351010</t>
  </si>
  <si>
    <t>Montáž jističů (do 10 kA) jednopólových do 20 A</t>
  </si>
  <si>
    <t>-919761199</t>
  </si>
  <si>
    <t>7590525800</t>
  </si>
  <si>
    <t>Montáž krytu datové zásuvky na přístrojovou krabici</t>
  </si>
  <si>
    <t>-1476063954</t>
  </si>
  <si>
    <t>7494002996</t>
  </si>
  <si>
    <t>Modulární přístroje Jističe do 63 A; 6 kA 1-pólové In 25 A, Ue AC 230 V / DC 72 V, charakteristika B, 1pól, Icn 6 kA</t>
  </si>
  <si>
    <t>-566923171</t>
  </si>
  <si>
    <t>7590540509</t>
  </si>
  <si>
    <t xml:space="preserve">Slaboproudé rozvody, kabely pro přívod a vnitřní instalaci UTP/FTP kategorie 5e 100Mhz  1 Gbps UTP Nestíněný, PVC vnitřní, drát</t>
  </si>
  <si>
    <t>1945729039</t>
  </si>
  <si>
    <t>7590525145</t>
  </si>
  <si>
    <t>Uložení do žlabu/trubky/lišty kabelu STP/UTP/FTP (do cat. 6)</t>
  </si>
  <si>
    <t>827230455</t>
  </si>
  <si>
    <t>7590525677</t>
  </si>
  <si>
    <t>Montáž ukončení celoplastového kabelu v závěru nebo rozvaděči se zářezovými svorkovnicemi instalace modulu MINI-Jack nestíněný do cat. 5E</t>
  </si>
  <si>
    <t>-612812817</t>
  </si>
  <si>
    <t>7590565125</t>
  </si>
  <si>
    <t>Uložení a propojení propojovací šňůry (patchcord) s konektory</t>
  </si>
  <si>
    <t>1368992520</t>
  </si>
  <si>
    <t>7590545110</t>
  </si>
  <si>
    <t>Montáž kabelu SEKU, SYKFY připevněného na zeď</t>
  </si>
  <si>
    <t>-2071432999</t>
  </si>
  <si>
    <t>-1876695834</t>
  </si>
  <si>
    <t>7492501340</t>
  </si>
  <si>
    <t>Kabely, vodiče, šňůry Cu - nn Kabel jednožílový Cu, plastová izolace 1-YY do 1 x 35 mm2</t>
  </si>
  <si>
    <t>1853695959</t>
  </si>
  <si>
    <t>7590545070</t>
  </si>
  <si>
    <t>Montáž ukončení kabelu CYKY 4x10 ve stojanu závor nebo rozvaděči - zatažení kabelu a jeho upevnění, odstranění pláště, rozpletení, odizolování žil, prozvonění a zapojení na svorkovnici</t>
  </si>
  <si>
    <t>-621097673</t>
  </si>
  <si>
    <t>7491400260</t>
  </si>
  <si>
    <t>Kabelové rošty a žlaby Elektroinstalační lišty a kabelové žlaby Lišta LHD 40x20 vkládací bílá 2m</t>
  </si>
  <si>
    <t>-1645713875</t>
  </si>
  <si>
    <t>7491251010</t>
  </si>
  <si>
    <t>Montáž lišt elektroinstalačních, kabelových žlabů z PVC-U jednokomorových zaklapávacích rozměru 40/40 mm - na konstrukci, omítku apod. včetně spojek, ohybů, rohů, bez krabic</t>
  </si>
  <si>
    <t>-1718617041</t>
  </si>
  <si>
    <t>7491100020</t>
  </si>
  <si>
    <t>Trubková vedení Ohebné elektroinstalační trubky 1416/1 pr.16 320N MONOFLEX</t>
  </si>
  <si>
    <t>-1231162406</t>
  </si>
  <si>
    <t>7593501790</t>
  </si>
  <si>
    <t>Trasy kabelového vedení Kabelové označníky Označník kabelový 4 hranný 15x15x53cm (HM0592111070000)</t>
  </si>
  <si>
    <t>927478039</t>
  </si>
  <si>
    <t>7498200040</t>
  </si>
  <si>
    <t>ED řídící pracoviště ED řídící pracoviště Datový rozvaděč (RACK) Datová zásuvka LAN kompletní</t>
  </si>
  <si>
    <t>1999381889</t>
  </si>
  <si>
    <t>7590540161</t>
  </si>
  <si>
    <t>Slaboproudé rozvody, kabely pro přívod a vnitřní instalaci Ukončovací kabely UKFY 20 x 4 x 0,4</t>
  </si>
  <si>
    <t>-234114894</t>
  </si>
  <si>
    <t>7590545014</t>
  </si>
  <si>
    <t>Montáž vodiče sdělovacího izolovaného v trubce nebo liště - zatažení vodičů do trubek nebo lišt, úplná instalace včetně manipulace s vodičem, prozvonění a označení, včetně pročištění trubky, otevření a zavření krabic. Bez zapojení</t>
  </si>
  <si>
    <t>-961778621</t>
  </si>
  <si>
    <t>7590525148</t>
  </si>
  <si>
    <t>Uložení do žlabu/trubky/lišty kabelu SYKFY 20x2x0,5</t>
  </si>
  <si>
    <t>-1792655545</t>
  </si>
  <si>
    <t>7596520070</t>
  </si>
  <si>
    <t>Informační tabule Elektronický zobrazovací panel jednostranný s hl. výstupem</t>
  </si>
  <si>
    <t>-86929052</t>
  </si>
  <si>
    <t>7596515030</t>
  </si>
  <si>
    <t>Konfigurace a oživení informačního zařízení pro cestující</t>
  </si>
  <si>
    <t>789304089</t>
  </si>
  <si>
    <t>7596515040</t>
  </si>
  <si>
    <t>Školení operátora obsluhy editačního pracoviště informačního zařízení na ovládací SW</t>
  </si>
  <si>
    <t>2095010258</t>
  </si>
  <si>
    <t>7596515060</t>
  </si>
  <si>
    <t>Montáž převodníku mezi řídící jednotkou a rozhlasovou ústřednou</t>
  </si>
  <si>
    <t>-772724108</t>
  </si>
  <si>
    <t>7596525032</t>
  </si>
  <si>
    <t>Montáž informační tabule zadní plochou nebo bokem na zeď hmotnosti tabule jednotlivě do 400 kg - včetně připojení, seřízení a přezkoušení funkce</t>
  </si>
  <si>
    <t>1314254698</t>
  </si>
  <si>
    <t>7598015175</t>
  </si>
  <si>
    <t>Měření kapacitních nerovnováh do 8 km</t>
  </si>
  <si>
    <t>-1312987939</t>
  </si>
  <si>
    <t>7598015180</t>
  </si>
  <si>
    <t>Měření útlumu přeslechu na blízkém konci na místním sdělovacím kabelu za 1 čtyřku XN měřeného úseku</t>
  </si>
  <si>
    <t>1945218690</t>
  </si>
  <si>
    <t>7598015185</t>
  </si>
  <si>
    <t>Jednosměrné měření kabelu místního</t>
  </si>
  <si>
    <t>-1363954715</t>
  </si>
  <si>
    <t>7598035160</t>
  </si>
  <si>
    <t>Oživení systému</t>
  </si>
  <si>
    <t>-686934435</t>
  </si>
  <si>
    <t>7598095530</t>
  </si>
  <si>
    <t>Komplexní zkouška diagnostiky za jednu MÚ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</si>
  <si>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-101236731</t>
  </si>
  <si>
    <t>7598095647</t>
  </si>
  <si>
    <t>Vyhotovení revizní zprávy SZ - sdělovací zařízení (zapojovače a pod.) - vykonání prohlídky a zkoušky pro napájení elektrického zařízení včetně vyhotovení revizní zprávy podle vyhl. 100/1995 Sb. a norem ČSN</t>
  </si>
  <si>
    <t>1287509243</t>
  </si>
  <si>
    <t>7598095700</t>
  </si>
  <si>
    <t>Dozor pracovníků provozovatele při práci na živém zařízení</t>
  </si>
  <si>
    <t>1446090276</t>
  </si>
  <si>
    <t>7596490010R</t>
  </si>
  <si>
    <t>Vyhotovení kabelové knihy plánů</t>
  </si>
  <si>
    <t>-854155314</t>
  </si>
  <si>
    <t>7491151040</t>
  </si>
  <si>
    <t>Montáž trubek ohebných elektroinstalačních ochranných z tvrdého PE uložených pevně, průměru do 100 mm - včetně naznačení trasy, rozměření, řezání trubek, kladení, osazení, zajištění a upevnění</t>
  </si>
  <si>
    <t>-39688708</t>
  </si>
  <si>
    <t>7491251025</t>
  </si>
  <si>
    <t>Montáž lišt elektroinstalačních, kabelových žlabů z PVC-U jednokomorových zaklapávacích rozměru 100/100 - 100/150 mm - na konstrukci, omítku apod. včetně spojek, ohybů, rohů, bez krabic</t>
  </si>
  <si>
    <t>1991092074</t>
  </si>
  <si>
    <t>7593505250</t>
  </si>
  <si>
    <t>Montáž plastové komory na spojkování optického kabelu</t>
  </si>
  <si>
    <t>2058435351</t>
  </si>
  <si>
    <t>7595605170</t>
  </si>
  <si>
    <t>Montáž routeru (směrovače), switche (přepínače) a huby (rozbočovače) instalace a konfigurace routeru upevněného expertní</t>
  </si>
  <si>
    <t>434075047</t>
  </si>
  <si>
    <t>7598035206</t>
  </si>
  <si>
    <t>Nastavení a konfigurace přenosové a datové sítě, např. firewall, switchů, routerů, modemů</t>
  </si>
  <si>
    <t>-1702425353</t>
  </si>
  <si>
    <t>7491553014</t>
  </si>
  <si>
    <t>Montáž kabelových ucpávek vodě odolných, pro vnitřní průměr otvoru přes 105 do 185 mm - včetně příslušenství (utěsňovací spony apod.), vyhotovení a dodání atestu</t>
  </si>
  <si>
    <t>-793489167</t>
  </si>
  <si>
    <t>ZZ</t>
  </si>
  <si>
    <t>7593505202</t>
  </si>
  <si>
    <t>Uložení HDPE trubky pro optický kabel do výkopu bez zřízení lože a bez krytí</t>
  </si>
  <si>
    <t>1967662530</t>
  </si>
  <si>
    <t>7593505220</t>
  </si>
  <si>
    <t>Montáž spojky Plasson na HDPE trubce rovné nebo redukční</t>
  </si>
  <si>
    <t>1956779666</t>
  </si>
  <si>
    <t>202054783</t>
  </si>
  <si>
    <t>MĚŘ - Měření s regulace</t>
  </si>
  <si>
    <t>460010023</t>
  </si>
  <si>
    <t>Vytyčení trasy vedení kabelového (podzemního) ve volném terénu</t>
  </si>
  <si>
    <t>1610632014</t>
  </si>
  <si>
    <t>https://podminky.urs.cz/item/CS_URS_2023_01/460010023</t>
  </si>
  <si>
    <t>-2003746995</t>
  </si>
  <si>
    <t>-318328524</t>
  </si>
  <si>
    <t>460510096</t>
  </si>
  <si>
    <t>Osazení kabelových prostupů včetně utěsnění a spárování z trub plastových do protlačovaných otvorů, vnitřního průměru přes 15 do 20 cm</t>
  </si>
  <si>
    <t>1362161513</t>
  </si>
  <si>
    <t>https://podminky.urs.cz/item/CS_URS_2023_01/460510096</t>
  </si>
  <si>
    <t>34575493</t>
  </si>
  <si>
    <t>žlab kabelový pozinkovaný 2m/ks 100X125</t>
  </si>
  <si>
    <t>-1536055617</t>
  </si>
  <si>
    <t>1698504994</t>
  </si>
  <si>
    <t>699342057</t>
  </si>
  <si>
    <t>460481132</t>
  </si>
  <si>
    <t>Úprava pláně ručně v hornině třídy těžitelnosti II skupiny 4 se zhutněním</t>
  </si>
  <si>
    <t>-875641792</t>
  </si>
  <si>
    <t>https://podminky.urs.cz/item/CS_URS_2023_01/460481132</t>
  </si>
  <si>
    <t>Součet výkopových prací</t>
  </si>
  <si>
    <t>150*0.35</t>
  </si>
  <si>
    <t>MĚŘ</t>
  </si>
  <si>
    <t>Měření s regulace</t>
  </si>
  <si>
    <t>210280003</t>
  </si>
  <si>
    <t>Zkoušky a prohlídky elektrických rozvodů a zařízení celková prohlídka, zkoušení, měření a vyhotovení revizní zprávy pro objem montážních prací přes 500 do 1000 tisíc Kč</t>
  </si>
  <si>
    <t>901444130</t>
  </si>
  <si>
    <t>https://podminky.urs.cz/item/CS_URS_2023_01/210280003</t>
  </si>
  <si>
    <t>210280010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</si>
  <si>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</si>
  <si>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471882770</t>
  </si>
  <si>
    <t>https://podminky.urs.cz/item/CS_URS_2023_01/210280010</t>
  </si>
  <si>
    <t>460661112</t>
  </si>
  <si>
    <t>Kabelové lože z písku včetně podsypu, zhutnění a urovnání povrchu pro kabely nn bez zakrytí, šířky přes 35 do 50 cm</t>
  </si>
  <si>
    <t>722259165</t>
  </si>
  <si>
    <t>https://podminky.urs.cz/item/CS_URS_2023_01/460661112</t>
  </si>
  <si>
    <t>SO 03-01 - Napájení NN v žst. Nový Bydžov</t>
  </si>
  <si>
    <t>01 - Napájení NN</t>
  </si>
  <si>
    <t>01 - Kabelové trasy</t>
  </si>
  <si>
    <t xml:space="preserve">    011 - Kabely</t>
  </si>
  <si>
    <t xml:space="preserve">    012 - Kabelové trasy</t>
  </si>
  <si>
    <t xml:space="preserve">02 - Rozvaděče, elektrická zařízení,  osvětlení</t>
  </si>
  <si>
    <t xml:space="preserve">    021 - Rozvaděče</t>
  </si>
  <si>
    <t>03 - Všeobecné položky</t>
  </si>
  <si>
    <t>Kabelové trasy</t>
  </si>
  <si>
    <t>011</t>
  </si>
  <si>
    <t>Kabely</t>
  </si>
  <si>
    <t>7492501970</t>
  </si>
  <si>
    <t>Kabely, vodiče, šňůry Cu - nn Kabel silový 4 a 5-žílový Cu, plastová izolace CYKY 5J50 (5Cx50)</t>
  </si>
  <si>
    <t>-993351775</t>
  </si>
  <si>
    <t>Poznámka k položce:_x000d_
WL101</t>
  </si>
  <si>
    <t>1743055362</t>
  </si>
  <si>
    <t>7593500609</t>
  </si>
  <si>
    <t>Trasy kabelového vedení Kabelové krycí desky a pásy Fólie výstražná červená š. 34cm (HM0673909992034)</t>
  </si>
  <si>
    <t>-1321889077</t>
  </si>
  <si>
    <t>7593505150</t>
  </si>
  <si>
    <t>Pokládka výstražné fólie do výkopu</t>
  </si>
  <si>
    <t>-178645135</t>
  </si>
  <si>
    <t>1110446801</t>
  </si>
  <si>
    <t>7492756040</t>
  </si>
  <si>
    <t>Pomocné práce pro montáž kabelů zatažení kabelů do chráničky do 4 kg/m</t>
  </si>
  <si>
    <t>1714895872</t>
  </si>
  <si>
    <t>Poznámka k položce:_x000d_
chránička + lišta LV</t>
  </si>
  <si>
    <t xml:space="preserve">Rozvaděče, elektrická zařízení,  osvětlení</t>
  </si>
  <si>
    <t>021</t>
  </si>
  <si>
    <t>Rozvaděče</t>
  </si>
  <si>
    <t>7493600911</t>
  </si>
  <si>
    <t>Kabelové a zásuvkové skříně, elektroměrové rozvaděče Skříně elektroměrové pro nepřímé měření Elektroměrový rozváděč pro nepřímé měření, kompaktní pilíř včetně základu, PUR lak</t>
  </si>
  <si>
    <t>590637972</t>
  </si>
  <si>
    <t>7493655025</t>
  </si>
  <si>
    <t>Montáž skříní elektroměrových venkovních pro přímé měření do 80 A pro připojení kabelů do 16 mm2 dvousazbové, včetně jističe do 80 A a jističe 2 B/1 kompaktní pilíř - včetně elektrovýzbroje, neobsahuje cenu za zemní práce</t>
  </si>
  <si>
    <t>-428891499</t>
  </si>
  <si>
    <t>7494004758</t>
  </si>
  <si>
    <t>Kompaktní jističe Kompaktní jističe do 160A 3-pól 3pól, In 100 A, Icu 25 kA, charakteristika vedení L, bez nastavení IR, Cu/Al kabely 2,5 - 95 mm2</t>
  </si>
  <si>
    <t>456587446</t>
  </si>
  <si>
    <t>7494351034</t>
  </si>
  <si>
    <t>Montáž jističů (do 10 kA) třípólových přes 63 do 125 A</t>
  </si>
  <si>
    <t>-1757876734</t>
  </si>
  <si>
    <t>7494007624</t>
  </si>
  <si>
    <t>Pojistkové systémy Odpínače, odpojovače a držáky válcových pojistkových vložek Pojistkové odpínače Ie 32 A, Ue AC 690 V/DC 440 V, pro válcové pojistkové vložky 10x38, 3pól. provedení, bez signalizace, náhrada za např. OPVA10-3</t>
  </si>
  <si>
    <t>462036962</t>
  </si>
  <si>
    <t>7494008200</t>
  </si>
  <si>
    <t>Pojistkové systémy Výkonové pojistkové vložky Válcové pojistkové vložky In 2A, Un AC 500 V / DC 250 V, velikost 10x38, gG - charakteristika pro všeobecné použití, Cd/Pb free</t>
  </si>
  <si>
    <t>280065574</t>
  </si>
  <si>
    <t>7494453015</t>
  </si>
  <si>
    <t>Montáž pojistkových odpínačů pro válcové pojistky včetně montáže pojistek do 63 A třípólový - do skříně nebo rozvaděče</t>
  </si>
  <si>
    <t>-2114196537</t>
  </si>
  <si>
    <t>7494010266</t>
  </si>
  <si>
    <t>Přístroje pro spínání a ovládání Měřící přístroje, elektroměry Měřící transformátory proudu nn Měřicí transformátor proudu na přívod 100 A</t>
  </si>
  <si>
    <t>1300086227</t>
  </si>
  <si>
    <t>7494657050</t>
  </si>
  <si>
    <t>Montáž měřících transformátorů proudu nn úřední cejchování - do rozvaděče nebo skříně</t>
  </si>
  <si>
    <t>-245584427</t>
  </si>
  <si>
    <t>7494657010</t>
  </si>
  <si>
    <t>Montáž měřících transformátorů proudu nn od 50 do 600 A - do rozvaděče nebo skříně</t>
  </si>
  <si>
    <t>-1556845384</t>
  </si>
  <si>
    <t>7494758025</t>
  </si>
  <si>
    <t>Montáž ostatních zařízení rozvaděčů nn obal na výkresy do rozvaděče - do rozvaděče nebo skříně</t>
  </si>
  <si>
    <t>1202759100</t>
  </si>
  <si>
    <t>7494010572</t>
  </si>
  <si>
    <t>Přístroje pro spínání a ovládání Svornice a pomocný materiál Ostatní Označovací štítek do rozvaděče nn</t>
  </si>
  <si>
    <t>1918301943</t>
  </si>
  <si>
    <t>7494758020</t>
  </si>
  <si>
    <t>Montáž ostatních zařízení rozvaděčů nn označovací štítek - do rozvaděče nebo skříně</t>
  </si>
  <si>
    <t>589987650</t>
  </si>
  <si>
    <t>7494010574</t>
  </si>
  <si>
    <t>Přístroje pro spínání a ovládání Svornice a pomocný materiál Ostatní Obal na výkresy do rozvaděče nn</t>
  </si>
  <si>
    <t>2122607690</t>
  </si>
  <si>
    <t>Všeobecné položky</t>
  </si>
  <si>
    <t>7498152015</t>
  </si>
  <si>
    <t>Vyhotovení mimořádné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</si>
  <si>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-975414708</t>
  </si>
  <si>
    <t>7498351010</t>
  </si>
  <si>
    <t>Vydání průkazu způsobilosti pro funkční celek, provizorní stav - vyhotovení dokladu o silnoproudých zařízeních a vydání průkazu způsobilosti</t>
  </si>
  <si>
    <t>-1942043834</t>
  </si>
  <si>
    <t>-1991329132</t>
  </si>
  <si>
    <t>1363601752</t>
  </si>
  <si>
    <t>460161282</t>
  </si>
  <si>
    <t>Hloubení zapažených i nezapažených kabelových rýh ručně včetně urovnání dna s přemístěním výkopku do vzdálenosti 3 m od okraje jámy nebo s naložením na dopravní prostředek šířky 50 cm hloubky 90 cm v hornině třídy těžitelnosti I skupiny 3</t>
  </si>
  <si>
    <t>715284050</t>
  </si>
  <si>
    <t>https://podminky.urs.cz/item/CS_URS_2023_01/460161282</t>
  </si>
  <si>
    <t>Poznámka k položce:_x000d_
výkopy mimo hlavní trasu zab.zař.</t>
  </si>
  <si>
    <t>460661512</t>
  </si>
  <si>
    <t>Kabelové lože z písku včetně podsypu, zhutnění a urovnání povrchu pro kabely nn zakryté plastovou fólií, šířky přes 25 do 50 cm</t>
  </si>
  <si>
    <t>1701979031</t>
  </si>
  <si>
    <t>https://podminky.urs.cz/item/CS_URS_2023_01/460661512</t>
  </si>
  <si>
    <t>460431292</t>
  </si>
  <si>
    <t>Zásyp kabelových rýh ručně s přemístění sypaniny ze vzdálenosti do 10 m, s uložením výkopku ve vrstvách včetně zhutnění a úpravy povrchu šířky 50 cm hloubky 90 cm z horniny třídy těžitelnosti I skupiny 3</t>
  </si>
  <si>
    <t>-859098563</t>
  </si>
  <si>
    <t>https://podminky.urs.cz/item/CS_URS_2023_01/460431292</t>
  </si>
  <si>
    <t>181951114</t>
  </si>
  <si>
    <t>Úprava pláně vyrovnáním výškových rozdílů strojně v hornině třídy těžitelnosti II, skupiny 4 a 5 se zhutněním</t>
  </si>
  <si>
    <t>-1585052330</t>
  </si>
  <si>
    <t>https://podminky.urs.cz/item/CS_URS_2023_01/181951114</t>
  </si>
  <si>
    <t>úsek 1</t>
  </si>
  <si>
    <t xml:space="preserve">úsek  2</t>
  </si>
  <si>
    <t>úsek 3</t>
  </si>
  <si>
    <t>460620007</t>
  </si>
  <si>
    <t>Úprava terénu zatravnění, včetně dodání osiva a zalití vodou na rovině</t>
  </si>
  <si>
    <t>803201200</t>
  </si>
  <si>
    <t>https://podminky.urs.cz/item/CS_URS_2023_01/460620007</t>
  </si>
  <si>
    <t>SO 03-02 - Rozvody NN v žst. Nový Bydžov</t>
  </si>
  <si>
    <t>01 - Rozvody NN</t>
  </si>
  <si>
    <t xml:space="preserve">    012 - Uzemnění</t>
  </si>
  <si>
    <t>02 - Rozvaděče, elektrická zařízení, osvětlení</t>
  </si>
  <si>
    <t xml:space="preserve">    022 - Osvětlení - stožáry, svítidla</t>
  </si>
  <si>
    <t xml:space="preserve">    023 - Demontáž</t>
  </si>
  <si>
    <t>7497700870</t>
  </si>
  <si>
    <t xml:space="preserve">Kabely trakčního vedení, Různé TV  Betonový žlab TK 1-neasfalt.</t>
  </si>
  <si>
    <t>370356973</t>
  </si>
  <si>
    <t>7593405280</t>
  </si>
  <si>
    <t>Montáž žlabu betonového plnostěnný 20 x 20 - T 2 N</t>
  </si>
  <si>
    <t>-523281821</t>
  </si>
  <si>
    <t>Poznámka k položce:_x000d_
montáž žlabu TK 1</t>
  </si>
  <si>
    <t>7492501750</t>
  </si>
  <si>
    <t>Kabely, vodiče, šňůry Cu - nn Kabel silový 2 a 3-žílový Cu, plastová izolace CYKY 3O2,5 (3Ax2,5)</t>
  </si>
  <si>
    <t>-1611389506</t>
  </si>
  <si>
    <t>7492501730</t>
  </si>
  <si>
    <t>Kabely, vodiče, šňůry Cu - nn Kabel silový 2 a 3-žílový Cu, plastová izolace CYKY 3J6 (3Cx 6)</t>
  </si>
  <si>
    <t>-904076062</t>
  </si>
  <si>
    <t>762139447</t>
  </si>
  <si>
    <t>111010831</t>
  </si>
  <si>
    <t>7492502030</t>
  </si>
  <si>
    <t>Kabely, vodiče, šňůry Cu - nn Kabel silový 4 a 5-žílový Cu, plastová izolace CYKY 5J6 (5Cx6)</t>
  </si>
  <si>
    <t>2036527756</t>
  </si>
  <si>
    <t>7492501990</t>
  </si>
  <si>
    <t>Kabely, vodiče, šňůry Cu - nn Kabel silový 4 a 5-žílový Cu, plastová izolace CYKY 5J16 (5Cx16)</t>
  </si>
  <si>
    <t>1984002530</t>
  </si>
  <si>
    <t>433435251</t>
  </si>
  <si>
    <t>-1473443911</t>
  </si>
  <si>
    <t>-1594350860</t>
  </si>
  <si>
    <t>Poznámka k položce:_x000d_
WL102</t>
  </si>
  <si>
    <t>93811752</t>
  </si>
  <si>
    <t>7492600220</t>
  </si>
  <si>
    <t>Kabely, vodiče, šňůry Al - nn Kabel silový 4 a 5-žílový, plastová izolace 1-AYKY 4x50</t>
  </si>
  <si>
    <t>-823597258</t>
  </si>
  <si>
    <t>7492652012</t>
  </si>
  <si>
    <t>Montáž kabelů 4- a 5-žílových Al do 50 mm2 - uložení do země, chráničky, na rošty, pod omítku apod.</t>
  </si>
  <si>
    <t>977906808</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</si>
  <si>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</si>
  <si>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</si>
  <si>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-1486020808</t>
  </si>
  <si>
    <t>7492600260</t>
  </si>
  <si>
    <t>Kabely, vodiče, šňůry Al - nn Kabel silový 4 a 5-žílový, plastová izolace 1-AYKY 4x150</t>
  </si>
  <si>
    <t>637946262</t>
  </si>
  <si>
    <t>7492652014</t>
  </si>
  <si>
    <t>Montáž kabelů 4- a 5-žílových Al do 150 mm2 - uložení do země, chráničky, na rošty, pod omítku apod.</t>
  </si>
  <si>
    <t>-406258962</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</si>
  <si>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</si>
  <si>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</si>
  <si>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594187766</t>
  </si>
  <si>
    <t>209267469</t>
  </si>
  <si>
    <t>-987448727</t>
  </si>
  <si>
    <t>Rozvaděče, elektrická zařízení, osvětlení</t>
  </si>
  <si>
    <t>7491205700</t>
  </si>
  <si>
    <t>Elektroinstalační materiál Zásuvky instalační Zásuvka3 fázová 400V/32A montáž do rozváděče, 5 pólová</t>
  </si>
  <si>
    <t>1098321258</t>
  </si>
  <si>
    <t>7491254010R</t>
  </si>
  <si>
    <t>Montáž zásuvek instalačních domovních do 32 A, 250 V, IP20 bez přepěťové ochrany nebo se zabudovanou přepěťovou ochranou jednoduchých nebo dvojitých - včetně zapojení a osazení</t>
  </si>
  <si>
    <t>-10643127</t>
  </si>
  <si>
    <t>Poznámka k položce:_x000d_
montáž 3f</t>
  </si>
  <si>
    <t>7494003654</t>
  </si>
  <si>
    <t>Modulární přístroje Jističe Příslušenství 1x zapínací kontakt, 1x rozpínací kontakt, např. pro LTE, LTN, LVN, MSO</t>
  </si>
  <si>
    <t>-1773210898</t>
  </si>
  <si>
    <t>7494351080</t>
  </si>
  <si>
    <t>Montáž jističů (do 10 kA) přídavných zařízení k instalačním jističům do 125 A pomocného spínače (1x zap., 1x vyp. kontakt)</t>
  </si>
  <si>
    <t>-1776792640</t>
  </si>
  <si>
    <t>7494003656</t>
  </si>
  <si>
    <t>Modulární přístroje Jističe Příslušenství 1x zapínací kontakt, 1x rozpínací kontakt, testovací tlačítko, např. pro LTE, LTN, LVN, MSO</t>
  </si>
  <si>
    <t>1032041893</t>
  </si>
  <si>
    <t>7494351085</t>
  </si>
  <si>
    <t>Montáž jističů (do 10 kA) přídavných zařízení k instalačním jističům do 125 A napěťové spouště</t>
  </si>
  <si>
    <t>-1210674868</t>
  </si>
  <si>
    <t>7493601300</t>
  </si>
  <si>
    <t>Kabelové a zásuvkové skříně, elektroměrové rozvaděče Prázdné skříně a pilíře Skříň plastová kompaktní pilíř včetně základu, IP44, šířka 600 mm, výška 1000 mm, hloubka do 400 mm, PUR lak</t>
  </si>
  <si>
    <t>-624283657</t>
  </si>
  <si>
    <t>7494153010</t>
  </si>
  <si>
    <t>Montáž prázdných plastových kabelových skříní min. IP 44, výšky do 800 mm, hloubky do 320 mm kompaktní pilíř š do 530 mm - včetně elektrovýzbroje</t>
  </si>
  <si>
    <t>-849172342</t>
  </si>
  <si>
    <t>7494003386</t>
  </si>
  <si>
    <t>Modulární přístroje Jističe do 80 A; 10 kA 3-pólové In 16 A, Ue AC 230/400 V / DC 216 V, charakteristika B, 3pól, Icn 10 kA</t>
  </si>
  <si>
    <t>-1659460404</t>
  </si>
  <si>
    <t>7494351030</t>
  </si>
  <si>
    <t>Montáž jističů (do 10 kA) třípólových do 20 A</t>
  </si>
  <si>
    <t>-1622711940</t>
  </si>
  <si>
    <t>7494003390</t>
  </si>
  <si>
    <t>Modulární přístroje Jističe do 80 A; 10 kA 3-pólové In 25 A, Ue AC 230/400 V / DC 216 V, charakteristika B, 3pól, Icn 10 kA</t>
  </si>
  <si>
    <t>475311548</t>
  </si>
  <si>
    <t>7494003394</t>
  </si>
  <si>
    <t>Modulární přístroje Jističe do 80 A; 10 kA 3-pólové In 40 A, Ue AC 230/400 V / DC 216 V, charakteristika B, 3pól, Icn 10 kA</t>
  </si>
  <si>
    <t>1585042331</t>
  </si>
  <si>
    <t>7494003396</t>
  </si>
  <si>
    <t>Modulární přístroje Jističe do 80 A; 10 kA 3-pólové In 50 A, Ue AC 230/400 V / DC 216 V, charakteristika B, 3pól, Icn 10 kA</t>
  </si>
  <si>
    <t>158746466</t>
  </si>
  <si>
    <t>7494003398</t>
  </si>
  <si>
    <t>Modulární přístroje Jističe do 80 A; 10 kA 3-pólové In 63 A, Ue AC 230/400 V / DC 216 V, charakteristika B, 3pól, Icn 10 kA</t>
  </si>
  <si>
    <t>937404027</t>
  </si>
  <si>
    <t>7494351032</t>
  </si>
  <si>
    <t>Montáž jističů (do 10 kA) třípólových přes 20 do 63 A</t>
  </si>
  <si>
    <t>1867956716</t>
  </si>
  <si>
    <t>7494003400</t>
  </si>
  <si>
    <t>Modulární přístroje Jističe do 80 A; 10 kA 3-pólové In 80 A, Ue AC 230/400 V / DC 216 V, charakteristika B, 3pól, Icn 10 kA</t>
  </si>
  <si>
    <t>-1888473453</t>
  </si>
  <si>
    <t>-351982667</t>
  </si>
  <si>
    <t>7494004530</t>
  </si>
  <si>
    <t>Modulární přístroje Ostatní přístroje -modulární přístroje Vypínače In 125 A, Ue AC 250/440 V, 3pól</t>
  </si>
  <si>
    <t>621427405</t>
  </si>
  <si>
    <t>7494551024</t>
  </si>
  <si>
    <t>Montáž vačkových silových spínačů - vypínačů třípólových nebo čtyřpólových do 160 A - vypínač 0-1</t>
  </si>
  <si>
    <t>-514128334</t>
  </si>
  <si>
    <t>7494010346</t>
  </si>
  <si>
    <t>Přístroje pro spínání a ovládání Měřící přístroje, elektroměry Elektroměry ED310.DR.14Z302-00, 3 x 230/400 V, 0,2-63 A</t>
  </si>
  <si>
    <t>-1570773425</t>
  </si>
  <si>
    <t>7494658012</t>
  </si>
  <si>
    <t>Montáž elektroměrů trojfázových - do rozvaděče nebo skříně</t>
  </si>
  <si>
    <t>1487475282</t>
  </si>
  <si>
    <t>7494658030</t>
  </si>
  <si>
    <t>Montáž elektroměrů rozšíření o M-bus výstup - do rozvaděče nebo skříně</t>
  </si>
  <si>
    <t>1920553087</t>
  </si>
  <si>
    <t>7494004084</t>
  </si>
  <si>
    <t>Modulární přístroje Přepěťové ochrany Svodiče bleskových proudů typ 1, Iimp 25 kA, Uc AC 350 V, výměnné moduly, se signalizací, jiskřiště, 3+N-pól</t>
  </si>
  <si>
    <t>-309351122</t>
  </si>
  <si>
    <t>7494751010</t>
  </si>
  <si>
    <t>Montáž svodičů přepětí pro sítě nn - typ 1 (třída B) pro třífázové sítě - do rozvaděče nebo skříně</t>
  </si>
  <si>
    <t>655677036</t>
  </si>
  <si>
    <t>7494004096</t>
  </si>
  <si>
    <t>Modulární přístroje Přepěťové ochrany Kombinované svodiče bleskových proudů a přepětí typ 1 + 2, Iimp 25 kA, Uc AC 350 V, výměnné moduly, se signalizací, jiskřiště, varistor, 3+N-pól</t>
  </si>
  <si>
    <t>-2120587900</t>
  </si>
  <si>
    <t>7494752010</t>
  </si>
  <si>
    <t>Montáž svodičů přepětí pro sítě nn - typ 1+2 (třída B+C) pro třífázové sítě - do rozvaděče nebo skříně</t>
  </si>
  <si>
    <t>-1912519581</t>
  </si>
  <si>
    <t>7494010104</t>
  </si>
  <si>
    <t>Přístroje pro spínání a ovládání Ovladače, signálky Ovladače Otočný přepínač kompletní 1-0-1, 1Z, 1R, černý</t>
  </si>
  <si>
    <t>-1335081432</t>
  </si>
  <si>
    <t>Poznámka k položce:_x000d_
přepínač sítí</t>
  </si>
  <si>
    <t>7494552022</t>
  </si>
  <si>
    <t>Montáž vačkových silových spínačů - přepínačů třípólových do 160 A - přepínač 1-0-1</t>
  </si>
  <si>
    <t>174475531</t>
  </si>
  <si>
    <t>7494010378</t>
  </si>
  <si>
    <t>Přístroje pro spínání a ovládání Svornice a pomocný materiál Svornice Svorka RSA 4 A (RSA4) řadová bílá</t>
  </si>
  <si>
    <t>85551586</t>
  </si>
  <si>
    <t>7494756014</t>
  </si>
  <si>
    <t>Montáž svornic řadových nn včetně upevnění a štítku pro Cu/Al vodiče do 6 mm2 - do rozvaděče nebo skříně</t>
  </si>
  <si>
    <t>1783969185</t>
  </si>
  <si>
    <t>7494010420</t>
  </si>
  <si>
    <t>Přístroje pro spínání a ovládání Svornice a pomocný materiál Svornice Svorka RSA 16 A řadová bílá</t>
  </si>
  <si>
    <t>647215046</t>
  </si>
  <si>
    <t>7494756016</t>
  </si>
  <si>
    <t>Montáž svornic řadových nn včetně upevnění a štítku pro Cu/Al vodiče do 16 mm2 - do rozvaděče nebo skříně</t>
  </si>
  <si>
    <t>-1498202206</t>
  </si>
  <si>
    <t>7494010432</t>
  </si>
  <si>
    <t>Přístroje pro spínání a ovládání Svornice a pomocný materiál Svornice Svorka RSA 35 A řadová bílá</t>
  </si>
  <si>
    <t>1717698572</t>
  </si>
  <si>
    <t>7494756018</t>
  </si>
  <si>
    <t>Montáž svornic řadových nn včetně upevnění a štítku pro Cu/Al vodiče do 50 mm2 - do rozvaděče nebo skříně</t>
  </si>
  <si>
    <t>1640716699</t>
  </si>
  <si>
    <t>7494010436</t>
  </si>
  <si>
    <t>Přístroje pro spínání a ovládání Svornice a pomocný materiál Svornice Svorka RSA 70 A řadová bílá</t>
  </si>
  <si>
    <t>1747604617</t>
  </si>
  <si>
    <t>7494756020</t>
  </si>
  <si>
    <t>Montáž svornic řadových nn včetně upevnění a štítku pro Cu/Al vodiče do 95 mm2 - do rozvaděče nebo skříně</t>
  </si>
  <si>
    <t>279390980</t>
  </si>
  <si>
    <t>7494010484</t>
  </si>
  <si>
    <t>Přístroje pro spínání a ovládání Svornice a pomocný materiál Svornice Svorka OTL 240/1 šedá</t>
  </si>
  <si>
    <t>-487185396</t>
  </si>
  <si>
    <t>7494756034</t>
  </si>
  <si>
    <t>Montáž svornic silové nn včetně upevnění a štítku pro Cu/Al vodiče 10 - 300 mm2 - do rozvaděče nebo skříně</t>
  </si>
  <si>
    <t>-835603246</t>
  </si>
  <si>
    <t>-1178125734</t>
  </si>
  <si>
    <t>-112674813</t>
  </si>
  <si>
    <t>7494010568</t>
  </si>
  <si>
    <t>Přístroje pro spínání a ovládání Svornice a pomocný materiál Ostatní Přístrojový rošt do rozvaděče nn</t>
  </si>
  <si>
    <t>-1622138598</t>
  </si>
  <si>
    <t>7494758010</t>
  </si>
  <si>
    <t>Montáž ostatních zařízení rozvaděčů nn přístrojový rošt - do rozvaděče nebo skříně</t>
  </si>
  <si>
    <t>-1202754208</t>
  </si>
  <si>
    <t>-1885940818</t>
  </si>
  <si>
    <t>569178867</t>
  </si>
  <si>
    <t>-1605287862</t>
  </si>
  <si>
    <t>1767898942</t>
  </si>
  <si>
    <t>022</t>
  </si>
  <si>
    <t>Osvětlení - stožáry, svítidla</t>
  </si>
  <si>
    <t>7493100010</t>
  </si>
  <si>
    <t>Venkovní osvětlení Osvětlovací stožáry sklopné výšky do 6 m, žárově zinkovaný, vč. výstroje, stožár nesmí mít dvířka (z důvodu neoprávněného vstupu)</t>
  </si>
  <si>
    <t>-713558366</t>
  </si>
  <si>
    <t>Poznámka k položce:_x000d_
přístup ke svorkovnici bude možný až po sklopení stožáru, kdy se dolní část plně otevře a umožní snadný přístup ke svorkovnicím.</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</si>
  <si>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</si>
  <si>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</si>
  <si>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1009655807</t>
  </si>
  <si>
    <t>7493100670</t>
  </si>
  <si>
    <t>Venkovní osvětlení Svítidla pro železnici LED svítidlo o příkonu 56 - 100 W určené pro osvětlení venkovních prostor veřejnosti přístupných (nástupiště, přechody kolejiště) na ŽDC, difuzor z plochého tvrzeného skla IK 6 a vyšší</t>
  </si>
  <si>
    <t>-337430858</t>
  </si>
  <si>
    <t xml:space="preserve">Poznámka k položce:_x000d_
Svítidlo opatřeno difuzorem z plochého tvrzeného skla s minimální pevností IK 6 a vyšší; teplotní ochrana svítidla (LED modulu i předřadníku); chlazení zajištěno pasivními chladiči;  tělo (horní, dolní kryt, příruba….) svítidlo vyrobené z tepelně vodivého materiálu z důvodu pasivního chlazení, el. předřadník musí zajišťovat konstantní světelný tok po celou dobu životnosti modulu LED. Svítidlo určeno pro osvětlení otevřených nástupišť.</t>
  </si>
  <si>
    <t>7493152530</t>
  </si>
  <si>
    <t>Montáž svítidla pro železnici na sklopný stožár - kompletace a montáž včetně "superlife" světelného zdroje, elektronického předřadníku a připojení kabelu</t>
  </si>
  <si>
    <t>-1496157416</t>
  </si>
  <si>
    <t>023</t>
  </si>
  <si>
    <t>Demontáž</t>
  </si>
  <si>
    <t>7493171012</t>
  </si>
  <si>
    <t>Demontáž osvětlovacích stožárů výšky přes 6 do 14 m - včetně veškeré elektrovýzbroje (svítidla, kabely, rozvodnice)</t>
  </si>
  <si>
    <t>-2012114111</t>
  </si>
  <si>
    <t>Poznámka k položce:_x000d_
Demontáž OS1 až OS7, dle polohopisného výkresu</t>
  </si>
  <si>
    <t>-1875949090</t>
  </si>
  <si>
    <t>790266033</t>
  </si>
  <si>
    <t>-2060125966</t>
  </si>
  <si>
    <t>1120714585</t>
  </si>
  <si>
    <t>341145182</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</si>
  <si>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</si>
  <si>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</si>
  <si>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840684598</t>
  </si>
  <si>
    <t>1418952012</t>
  </si>
  <si>
    <t>460030039</t>
  </si>
  <si>
    <t>Vytrhání dlažby včetně ručního rozebrání, vytřídění, odhozu na hromady nebo naložení na dopravní prostředek a očistění kostek nebo dlaždic z pískového podkladu z dlaždic zámkových, spáry nezalité</t>
  </si>
  <si>
    <t>-1621049605</t>
  </si>
  <si>
    <t>https://podminky.urs.cz/item/CS_URS_2023_01/460030039</t>
  </si>
  <si>
    <t>20+8+2+10</t>
  </si>
  <si>
    <t>150800537</t>
  </si>
  <si>
    <t xml:space="preserve">jáma pro bet.základ osv.stožárku </t>
  </si>
  <si>
    <t>460080014</t>
  </si>
  <si>
    <t>Základové konstrukce základ bez bednění do rostlé zeminy z monolitického betonu tř. C 16/20</t>
  </si>
  <si>
    <t>501250503</t>
  </si>
  <si>
    <t>https://podminky.urs.cz/item/CS_URS_2023_01/460080014</t>
  </si>
  <si>
    <t>bet.základ osv.stož. 1m3</t>
  </si>
  <si>
    <t>460080112</t>
  </si>
  <si>
    <t>Bourání základu betonového</t>
  </si>
  <si>
    <t>571830427</t>
  </si>
  <si>
    <t>https://podminky.urs.cz/item/CS_URS_2023_01/460080112</t>
  </si>
  <si>
    <t>betonový základ osvětl. stožárku 1m3</t>
  </si>
  <si>
    <t>460150164</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</si>
  <si>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</si>
  <si>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-1529264555</t>
  </si>
  <si>
    <t>https://podminky.urs.cz/item/CS_URS_2023_01/460150164</t>
  </si>
  <si>
    <t>460631212</t>
  </si>
  <si>
    <t>Zemní protlaky řízené horizontální vrtání v hornině třídy těžitelnosti I a II skupiny 1 až 4 včetně protlačení trub v hloubce do 6 m vnějšího průměru vrtu přes 90 do 110 mm</t>
  </si>
  <si>
    <t>-1922074826</t>
  </si>
  <si>
    <t>https://podminky.urs.cz/item/CS_URS_2023_01/460631212</t>
  </si>
  <si>
    <t>460421001</t>
  </si>
  <si>
    <t>Kabelové lože z písku včetně podsypu, zhutnění a urovnání povrchu pro kabely nn bez zakrytí, šířky přes 50 do 65 cm</t>
  </si>
  <si>
    <t>1238868131</t>
  </si>
  <si>
    <t>https://podminky.urs.cz/item/CS_URS_2023_01/460421001</t>
  </si>
  <si>
    <t>460490013</t>
  </si>
  <si>
    <t>Výstražná fólie z PVC pro krytí kabelů včetně vyrovnání povrchu rýhy, rozvinutí a uložení fólie šířky do 34 cm</t>
  </si>
  <si>
    <t>596709745</t>
  </si>
  <si>
    <t>https://podminky.urs.cz/item/CS_URS_2023_01/460490013</t>
  </si>
  <si>
    <t>34571355</t>
  </si>
  <si>
    <t>trubka elektroinstalační ohebná dvouplášťová korugovaná (chránička) D 94/110mm, HDPE+LDPE</t>
  </si>
  <si>
    <t>-1014008077</t>
  </si>
  <si>
    <t>58156546</t>
  </si>
  <si>
    <t>písek křemičitý frakce 0,3/0,8mm</t>
  </si>
  <si>
    <t>kg</t>
  </si>
  <si>
    <t>-186133672</t>
  </si>
  <si>
    <t>460560164</t>
  </si>
  <si>
    <t>Zásyp kabelových rýh ručně s přemístění sypaniny ze vzdálenosti do 10 m, s uložením výkopku ve vrstvách včetně zhutnění a úpravy povrchu šířky 35 cm hloubky 80 cm z horniny třídy těžitelnosti II skupiny 4</t>
  </si>
  <si>
    <t>1469311930</t>
  </si>
  <si>
    <t>https://podminky.urs.cz/item/CS_URS_2023_01/460560164</t>
  </si>
  <si>
    <t>-773751930</t>
  </si>
  <si>
    <t>460581131</t>
  </si>
  <si>
    <t>Úprava terénu uvedení nezpevněného terénu do původního stavu v místě dočasného uložení výkopku s vyhrabáním, srovnáním a částečným dosetím trávy</t>
  </si>
  <si>
    <t>-1377629080</t>
  </si>
  <si>
    <t>https://podminky.urs.cz/item/CS_URS_2023_01/460581131</t>
  </si>
  <si>
    <t>460650044</t>
  </si>
  <si>
    <t>Podklad vozovek a chodníků včetně rozprostření a úpravy ze štěrkopísku, včetně zhutnění, tloušťky přes 15 do 20 cm</t>
  </si>
  <si>
    <t>-985092571</t>
  </si>
  <si>
    <t>https://podminky.urs.cz/item/CS_URS_2023_01/460650044</t>
  </si>
  <si>
    <t>460650082</t>
  </si>
  <si>
    <t>Podklad vozovek a chodníků včetně rozprostření a úpravy z betonu prostého, včetně rozprostření, tloušťky přes 10 do 15 cm</t>
  </si>
  <si>
    <t>1055073583</t>
  </si>
  <si>
    <t>https://podminky.urs.cz/item/CS_URS_2023_01/460650082</t>
  </si>
  <si>
    <t>460650162</t>
  </si>
  <si>
    <t>Kryt vozovek a chodníků kladení dlažby (materiál ve specifikaci) včetně spárování, do lože z kameniva těženého z dlaždic betonových tvarovaných nebo zámkových</t>
  </si>
  <si>
    <t>-1695600814</t>
  </si>
  <si>
    <t>https://podminky.urs.cz/item/CS_URS_2023_01/460650162</t>
  </si>
  <si>
    <t>SO 03-03 - EOV v žst. Nový Bydžov</t>
  </si>
  <si>
    <t>01 - EO výhybek</t>
  </si>
  <si>
    <t xml:space="preserve">    012 - MOK - místní optický kabel</t>
  </si>
  <si>
    <t>02 - Rozvaděče, elektrická zařízení, EOV</t>
  </si>
  <si>
    <t xml:space="preserve">    022 - EOV</t>
  </si>
  <si>
    <t xml:space="preserve">    023 - Slaboproudé zařízení - MOK</t>
  </si>
  <si>
    <t>515178078</t>
  </si>
  <si>
    <t>-399287906</t>
  </si>
  <si>
    <t>7492500310</t>
  </si>
  <si>
    <t>Kabely, vodiče, šňůry Cu - nn Vodič jednožílový Cu, plastová izolace H07V-U 4 černý (CY)</t>
  </si>
  <si>
    <t>-1403370171</t>
  </si>
  <si>
    <t>7492551010</t>
  </si>
  <si>
    <t>Montáž vodičů jednožílových Cu do 16 mm2 - uložení na rošty, pod omítku, do rozvaděče apod.</t>
  </si>
  <si>
    <t>-1103431028</t>
  </si>
  <si>
    <t>7492501870</t>
  </si>
  <si>
    <t>Kabely, vodiče, šňůry Cu - nn Kabel silový 4 a 5-žílový Cu, plastová izolace CYKY 4J10 (4Bx10)</t>
  </si>
  <si>
    <t>1541418714</t>
  </si>
  <si>
    <t>7492501920</t>
  </si>
  <si>
    <t>Kabely, vodiče, šňůry Cu - nn Kabel silový 4 a 5-žílový Cu, plastová izolace CYKY 4J4 (4Bx4)</t>
  </si>
  <si>
    <t>2038821776</t>
  </si>
  <si>
    <t>-491605238</t>
  </si>
  <si>
    <t>7492501880</t>
  </si>
  <si>
    <t>Kabely, vodiče, šňůry Cu - nn Kabel silový 4 a 5-žílový Cu, plastová izolace CYKY 4J16 (4Bx16)</t>
  </si>
  <si>
    <t>-1637999728</t>
  </si>
  <si>
    <t>7492501930</t>
  </si>
  <si>
    <t>Kabely, vodiče, šňůry Cu - nn Kabel silový 4 a 5-žílový Cu, plastová izolace CYKY 4J6 (4Bx6)</t>
  </si>
  <si>
    <t>1671459115</t>
  </si>
  <si>
    <t>1307606966</t>
  </si>
  <si>
    <t>-1327644851</t>
  </si>
  <si>
    <t>7492502160</t>
  </si>
  <si>
    <t>Kabely, vodiče, šňůry Cu - nn Kabel silový více-žílový Cu, plastová izolace CYKY 12J4 (12Cx4)</t>
  </si>
  <si>
    <t>-532762366</t>
  </si>
  <si>
    <t>7492555028</t>
  </si>
  <si>
    <t>Montáž kabelů vícežílových Cu 12 x 4 mm2 - uložení do země, chráničky, na rošty, pod omítku apod.</t>
  </si>
  <si>
    <t>-1235434932</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</si>
  <si>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</si>
  <si>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</si>
  <si>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1266343983</t>
  </si>
  <si>
    <t>2110033151</t>
  </si>
  <si>
    <t>-1541329513</t>
  </si>
  <si>
    <t>-1592340008</t>
  </si>
  <si>
    <t>ÚOŽI 2022 01</t>
  </si>
  <si>
    <t>1807177326</t>
  </si>
  <si>
    <t>-624431829</t>
  </si>
  <si>
    <t>7593505280</t>
  </si>
  <si>
    <t>Položení jedné ochranné trubky 110 mm do kabelového lože</t>
  </si>
  <si>
    <t>ÚOŽI 2023 01</t>
  </si>
  <si>
    <t>-1707934455</t>
  </si>
  <si>
    <t>MOK - místní optický kabel</t>
  </si>
  <si>
    <t>7590565010</t>
  </si>
  <si>
    <t>Spojování a ukončení kabelů optických v optickém rozvaděči pro 8 vláken - práce spojené s montáží specifikované kabelizace specifikovaným způsobem</t>
  </si>
  <si>
    <t>410768281</t>
  </si>
  <si>
    <t>7590565012</t>
  </si>
  <si>
    <t>Spojování a ukončení kabelů optických v optickém rozvaděči pro 12 vláken - práce spojené s montáží specifikované kabelizace specifikovaným způsobem</t>
  </si>
  <si>
    <t>-1873772160</t>
  </si>
  <si>
    <t>7590565040</t>
  </si>
  <si>
    <t>Spojování a ukončení kabelů optických smyčkování vláken do kazety u optické spojky nebo rozvaděče - práce spojené s montáží specifikované kabelizace specifikovaným způsobem</t>
  </si>
  <si>
    <t>-1863132376</t>
  </si>
  <si>
    <t>7590565060</t>
  </si>
  <si>
    <t>Montáž konstrukce rezervy optického kabelu</t>
  </si>
  <si>
    <t>648520304</t>
  </si>
  <si>
    <t>7590565070</t>
  </si>
  <si>
    <t>Montáž konstrukce rezervy optického kabelu Sitel</t>
  </si>
  <si>
    <t>-1550517528</t>
  </si>
  <si>
    <t>7590565080</t>
  </si>
  <si>
    <t>Uložení kabelové rezervy optického kabelu</t>
  </si>
  <si>
    <t>1072223198</t>
  </si>
  <si>
    <t>7590565120</t>
  </si>
  <si>
    <t>Montáž optické konektorové spojky v optickém rozvaděči</t>
  </si>
  <si>
    <t>671312277</t>
  </si>
  <si>
    <t>7590560014</t>
  </si>
  <si>
    <t>Optické kabely Optické kabely střední konstrukce pro záfuk, přifuk do HDPE chráničky 6 vl. 1x6 vl./trubička, HDPE plášť 8,1 mm (6 el.)</t>
  </si>
  <si>
    <t>-351323853</t>
  </si>
  <si>
    <t>7590560519</t>
  </si>
  <si>
    <t>Optické kabely Spojky a příslušenství pro optické sítě Ostatní Rezerva optického kabelu do 500mm</t>
  </si>
  <si>
    <t>1570262414</t>
  </si>
  <si>
    <t>7590560529</t>
  </si>
  <si>
    <t>Optické kabely Spojky a příslušenství pro optické sítě Ostatní Patch panel 24 portů CAT 5E</t>
  </si>
  <si>
    <t>-547876916</t>
  </si>
  <si>
    <t>7590560569</t>
  </si>
  <si>
    <t>Optické kabely Spojky a příslušenství pro optické sítě Ostatní Optický patchcord do 5 m</t>
  </si>
  <si>
    <t>1971250392</t>
  </si>
  <si>
    <t>7590560589</t>
  </si>
  <si>
    <t>Optické kabely Spojky a příslušenství pro optické sítě Ostatní Kazeta pro uložení svárů</t>
  </si>
  <si>
    <t>1304646982</t>
  </si>
  <si>
    <t>7590560651</t>
  </si>
  <si>
    <t>Optické kabely Spojky a příslušenství pro optické sítě Ostatní Rozvaděč optický pro 144 vláken (vana)</t>
  </si>
  <si>
    <t>-710631633</t>
  </si>
  <si>
    <t>1547346883</t>
  </si>
  <si>
    <t>-359119360</t>
  </si>
  <si>
    <t>-1691484826</t>
  </si>
  <si>
    <t>7593501195</t>
  </si>
  <si>
    <t>Trasy kabelového vedení Spojky šroubovací pro chráničky optického kabelu HDPE 5050 průměr 40 mm</t>
  </si>
  <si>
    <t>1176924458</t>
  </si>
  <si>
    <t>7593501810R</t>
  </si>
  <si>
    <t>Trasy kabelového vedení Lokátory a markery Ball Marker 1402-XR, červený energetika</t>
  </si>
  <si>
    <t>558872710</t>
  </si>
  <si>
    <t>pro EOV</t>
  </si>
  <si>
    <t>30"červený</t>
  </si>
  <si>
    <t>-1417418973</t>
  </si>
  <si>
    <t>-31144588</t>
  </si>
  <si>
    <t>638067235</t>
  </si>
  <si>
    <t>7598035005</t>
  </si>
  <si>
    <t>Měření parametrů optického kabelu na třech vlnových délkách metodou OTDR a TM na skládce, kabelu do 8 vláken - včetně vyhotovení měřícího protokolu</t>
  </si>
  <si>
    <t>578737743</t>
  </si>
  <si>
    <t>7598035050</t>
  </si>
  <si>
    <t>Měření parametrů optického kabelu na třech vlnových délkách metodou OTDR a TM po položení nebo zavěšení, kabelu do 8 vláken - včetně vyhotovení měřícího protokolu</t>
  </si>
  <si>
    <t>-320937013</t>
  </si>
  <si>
    <t>7598035105</t>
  </si>
  <si>
    <t>Měření OTDR (reflektometrická metoda) pro tři vlnové délky obousměrné</t>
  </si>
  <si>
    <t>-2077643085</t>
  </si>
  <si>
    <t>7598035125</t>
  </si>
  <si>
    <t>Měření TM (přímá metoda) pro tři vlnové délky obousměrné</t>
  </si>
  <si>
    <t>-1664813062</t>
  </si>
  <si>
    <t>7598035135</t>
  </si>
  <si>
    <t>TM + OTDR + PMD tři vlnové délky obousměrně</t>
  </si>
  <si>
    <t>1892937909</t>
  </si>
  <si>
    <t>Rozvaděče, elektrická zařízení, EOV</t>
  </si>
  <si>
    <t>2077789545</t>
  </si>
  <si>
    <t>-433950966</t>
  </si>
  <si>
    <t>7493352010</t>
  </si>
  <si>
    <t>Montáž rozvaděče pro elektrický ohřev výhybky silového pro připojení základních výhybkových jednotek do 8 kusů 3-f vývodů - instalace rozvaděče do terénu nebo rozvodny včetně elektrovýzbroje</t>
  </si>
  <si>
    <t>667453110</t>
  </si>
  <si>
    <t>7493352020</t>
  </si>
  <si>
    <t>Montáž rozvaděče pro elektrický ohřev výhybky řídící PLC jednotky do rozvaděče EOV</t>
  </si>
  <si>
    <t>-1550218440</t>
  </si>
  <si>
    <t>7493352025</t>
  </si>
  <si>
    <t>Montáž rozvaděče pro elektrický ohřev výhybky řídícího software do PLC řídící jednotky EOV - 1x výhybka - pro možnost chodu rozvaděče a jeho oživení, neobsahuje cenu za software</t>
  </si>
  <si>
    <t>188768646</t>
  </si>
  <si>
    <t>7493352030</t>
  </si>
  <si>
    <t>Montáž rozvaděče pro elektrický ohřev výhybky ovladače pro EOV a osvětlení - včetně instalace ovladače do vnitřního prostoru včetně napojení na podružné rozvaděče a nadřazený systém včetně připojovacích poplatků</t>
  </si>
  <si>
    <t>-1178786506</t>
  </si>
  <si>
    <t>7493352035</t>
  </si>
  <si>
    <t>Montáž rozvaděče pro elektrický ohřev výhybky řídící PLC jednotky do ovladače EOV a osvětlení</t>
  </si>
  <si>
    <t>-2101322872</t>
  </si>
  <si>
    <t>7493352040</t>
  </si>
  <si>
    <t>Montáž rozvaděče pro elektrický ohřev výhybky řídícího software do PLC řídící jednotky do ovladače EOV a osvětlení - 1x výhybka/1 x větev osvětlení - pro možnost chodu ovladače a jeho oživení, neobsahuje cenu za software</t>
  </si>
  <si>
    <t>1705043635</t>
  </si>
  <si>
    <t>7493300090</t>
  </si>
  <si>
    <t>Elektrický ohřev výhybek (EOV) Periferní rozváděče Rozváděč ohřevu výměn pro 4 výhybky bez měření a bez podřízené jednotky</t>
  </si>
  <si>
    <t>805578863</t>
  </si>
  <si>
    <t>7493300130</t>
  </si>
  <si>
    <t>Elektrický ohřev výhybek (EOV) Řídící rozváděče Rozváděč pro ovládání a signalizaci, podřízený, 4 okruhy,do 7 rozvaděčů,do 40 okruhů VO a až se 32 připojenými vyhybkami EOV</t>
  </si>
  <si>
    <t>-424555225</t>
  </si>
  <si>
    <t>EOV</t>
  </si>
  <si>
    <t>7493301160</t>
  </si>
  <si>
    <t>Elektrický ohřev výhybek (EOV) Topná tyč pro EOV na výhybku tvaru UIC60 a S49 2.generace J 1:9/190; J 1:9(11)/300; J 1:12/500; J 1:14/760; J 1:18,5/1.200 o l = 2870 mm, P = 900W</t>
  </si>
  <si>
    <t>-847308962</t>
  </si>
  <si>
    <t>7493351095</t>
  </si>
  <si>
    <t>Montáž elektrického ohřevu výhybek (EOV) topné tyče s pérovými příchytkami</t>
  </si>
  <si>
    <t>-369834411</t>
  </si>
  <si>
    <t>7493300430</t>
  </si>
  <si>
    <t>Elektrický ohřev výhybek (EOV) Topná souprava pro výhybku s nežlabovým pražcem J491:6,6-190,J491:7,5-190aJ491:9-190</t>
  </si>
  <si>
    <t>-1427521996</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</si>
  <si>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</si>
  <si>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</si>
  <si>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-308943121</t>
  </si>
  <si>
    <t>7493300440</t>
  </si>
  <si>
    <t>Elektrický ohřev výhybek (EOV) Topná souprava pro výhybku s nežlabovým pražcem J491:9-300aJ491:11-300</t>
  </si>
  <si>
    <t>374008696</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</si>
  <si>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</si>
  <si>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</si>
  <si>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928352891</t>
  </si>
  <si>
    <t>7493300770</t>
  </si>
  <si>
    <t>Elektrický ohřev výhybek (EOV) Příslušenství Čidlo teploty kolejové</t>
  </si>
  <si>
    <t>-61370782</t>
  </si>
  <si>
    <t>7493300800</t>
  </si>
  <si>
    <t>Elektrický ohřev výhybek (EOV) Příslušenství Čidlo teploty venkovní</t>
  </si>
  <si>
    <t>1268317129</t>
  </si>
  <si>
    <t>7493351110</t>
  </si>
  <si>
    <t>Montáž elektrického ohřevu výhybek (EOV) topné tyče teplotního čidla</t>
  </si>
  <si>
    <t>445961275</t>
  </si>
  <si>
    <t>7493300780</t>
  </si>
  <si>
    <t>Elektrický ohřev výhybek (EOV) Příslušenství Srážkové čidlo včetně držáku</t>
  </si>
  <si>
    <t>-152319763</t>
  </si>
  <si>
    <t>7493300790</t>
  </si>
  <si>
    <t>Elektrický ohřev výhybek (EOV) Příslušenství Závějové čidlo</t>
  </si>
  <si>
    <t>1640327028</t>
  </si>
  <si>
    <t>7493351115</t>
  </si>
  <si>
    <t>Montáž elektrického ohřevu výhybek (EOV) topné tyče srážkového čidla včetně držáku</t>
  </si>
  <si>
    <t>1933965657</t>
  </si>
  <si>
    <t>7493300960</t>
  </si>
  <si>
    <t>Elektrický ohřev výhybek (EOV) SW do PLC</t>
  </si>
  <si>
    <t>833029235</t>
  </si>
  <si>
    <t>7493300970</t>
  </si>
  <si>
    <t>Elektrický ohřev výhybek (EOV) SW Parametrizace PLC</t>
  </si>
  <si>
    <t>606736870</t>
  </si>
  <si>
    <t>7493300980</t>
  </si>
  <si>
    <t>Elektrický ohřev výhybek (EOV) SW Parametrizace komunikace</t>
  </si>
  <si>
    <t>-1593304737</t>
  </si>
  <si>
    <t>7493300990</t>
  </si>
  <si>
    <t>Elektrický ohřev výhybek (EOV) SW Odzkoušení rozváděče</t>
  </si>
  <si>
    <t>-2099982376</t>
  </si>
  <si>
    <t>7493301080</t>
  </si>
  <si>
    <t>Elektrický ohřev výhybek (EOV) SW Parametrizace okruhu EOV (na výhybku), dle počtu výhybek</t>
  </si>
  <si>
    <t>-348105705</t>
  </si>
  <si>
    <t>7493301060</t>
  </si>
  <si>
    <t>Elektrický ohřev výhybek (EOV) SW Parametrizace rozváděče</t>
  </si>
  <si>
    <t>-500423174</t>
  </si>
  <si>
    <t>7493301050</t>
  </si>
  <si>
    <t>Elektrický ohřev výhybek (EOV) SW Projekt vizualizace</t>
  </si>
  <si>
    <t>-1865083888</t>
  </si>
  <si>
    <t>7493301040</t>
  </si>
  <si>
    <t>Elektrický ohřev výhybek (EOV) SW Licence Reliance</t>
  </si>
  <si>
    <t>934190391</t>
  </si>
  <si>
    <t>Slaboproudé zařízení - MOK</t>
  </si>
  <si>
    <t>7595605185</t>
  </si>
  <si>
    <t>Montáž routeru (směrovače), switche (přepínače) a huby (rozbočovače) instalace a konfigurace switche L2 upevněného - expertní</t>
  </si>
  <si>
    <t>-79174355</t>
  </si>
  <si>
    <t>-381299357</t>
  </si>
  <si>
    <t>7590540524</t>
  </si>
  <si>
    <t xml:space="preserve">Slaboproudé rozvody, kabely pro přívod a vnitřní instalaci UTP/FTP kategorie 5e 100Mhz  1 Gbps FTP Stíněný plášť, PVC vnitřní, drát</t>
  </si>
  <si>
    <t>1517472301</t>
  </si>
  <si>
    <t>7590545112</t>
  </si>
  <si>
    <t>Montáž kabelu SEKU, SYKFY uloženého pod omítku</t>
  </si>
  <si>
    <t>-381234405</t>
  </si>
  <si>
    <t>1008310192</t>
  </si>
  <si>
    <t>-133568893</t>
  </si>
  <si>
    <t>-1552921800</t>
  </si>
  <si>
    <t>-1649061676</t>
  </si>
  <si>
    <t>7598035150</t>
  </si>
  <si>
    <t>Záznam a vyhodnocení měřících protokolů na nosič (1 případ = 1 kus)</t>
  </si>
  <si>
    <t>913761449</t>
  </si>
  <si>
    <t>-1605860209</t>
  </si>
  <si>
    <t>-359644322</t>
  </si>
  <si>
    <t>-462533836</t>
  </si>
  <si>
    <t>-480198856</t>
  </si>
  <si>
    <t>-1187224796</t>
  </si>
  <si>
    <t>334582119</t>
  </si>
  <si>
    <t>1983728301</t>
  </si>
  <si>
    <t>obj</t>
  </si>
  <si>
    <t>Objemnější kusový materiál</t>
  </si>
  <si>
    <t>70,94</t>
  </si>
  <si>
    <t>syp</t>
  </si>
  <si>
    <t>Sypaniny a drobný kusový materiál</t>
  </si>
  <si>
    <t>113,901</t>
  </si>
  <si>
    <t>100 - VON</t>
  </si>
  <si>
    <t>9 - Ostatní</t>
  </si>
  <si>
    <t>VRN - Vedlejší rozpočtové náklady</t>
  </si>
  <si>
    <t>Ostatní</t>
  </si>
  <si>
    <t>9902100400</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</si>
  <si>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</si>
  <si>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1956831613</t>
  </si>
  <si>
    <t>9902200400</t>
  </si>
  <si>
    <t>Doprava obousměrná mechanizací o nosnosti přes 3,5 t objemnějšího kusového materiálu (prefabrikátů, stožárů, výhybek, rozvaděčů, vybouraných hmot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</si>
  <si>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2083281038</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</si>
  <si>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</si>
  <si>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</si>
  <si>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-1526955988</t>
  </si>
  <si>
    <t>Množství dle souhrnné technické zprávy</t>
  </si>
  <si>
    <t>15 01 01 Obaly papírové a lepenkové</t>
  </si>
  <si>
    <t>0,3</t>
  </si>
  <si>
    <t>15 01 02 Obaly plastové</t>
  </si>
  <si>
    <t>0,25</t>
  </si>
  <si>
    <t>17 01 01 Beton</t>
  </si>
  <si>
    <t>17 01 07 Stavební a demoliční suť</t>
  </si>
  <si>
    <t>36,05</t>
  </si>
  <si>
    <t>17 02 01 Dřevo</t>
  </si>
  <si>
    <t>17 02 02 Sklo</t>
  </si>
  <si>
    <t>0,350</t>
  </si>
  <si>
    <t>17 03 03 Uhelný dehet a výrobky z dehtu</t>
  </si>
  <si>
    <t>0,210</t>
  </si>
  <si>
    <t>17 04 01 Měď, bronz, mosaz</t>
  </si>
  <si>
    <t>17 04 07 Směsné kovy</t>
  </si>
  <si>
    <t>17 04 11 Kabely neuvedené pod 17 04 10</t>
  </si>
  <si>
    <t>4,550</t>
  </si>
  <si>
    <t>17 05 08 Štěrk ze železničního svršku neuvedený pod číslem 17 05 07</t>
  </si>
  <si>
    <t>17 06 04 Izolační materiály neuvedené pod čísly 17 06 01 a 17 06 03</t>
  </si>
  <si>
    <t>17 09 04 Směsné stavební a demoliční odpady neuvedené pod čísly 17 09 01, 17 09 02 a 17 09 03</t>
  </si>
  <si>
    <t>1,5</t>
  </si>
  <si>
    <t>20 01 21 Zářivky a jiný odpad obsahující rtuť</t>
  </si>
  <si>
    <t>0,05</t>
  </si>
  <si>
    <t>20 01 38 Dřevo neuvedené pod číslem 20 01 37</t>
  </si>
  <si>
    <t>20 03 01 Směsný komunální odpad</t>
  </si>
  <si>
    <t>Kamenivo drcené hrubé frakce frakce 8/16</t>
  </si>
  <si>
    <t>14,039</t>
  </si>
  <si>
    <t>Betonová směs</t>
  </si>
  <si>
    <t>2,352</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</si>
  <si>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</si>
  <si>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</si>
  <si>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-146567710</t>
  </si>
  <si>
    <t>16 02 14 Vyřazená zařízení neuvedená pod čísly 16 02 09 až 16 02 13</t>
  </si>
  <si>
    <t>16 02 16 Jiné složky odstraněné z vyřazených zařízení neuvedené pod číslem 16 02 15</t>
  </si>
  <si>
    <t>16 06 02 Nikl – kadmiové baterie a akumulátory</t>
  </si>
  <si>
    <t>17 04 05 Železo a ocel</t>
  </si>
  <si>
    <t>15,3</t>
  </si>
  <si>
    <t>Ztracené bednění</t>
  </si>
  <si>
    <t>336*0,015</t>
  </si>
  <si>
    <t>Návěstidla, výstražníky, základy, přestavníky</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</si>
  <si>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</si>
  <si>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</si>
  <si>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-28289814</t>
  </si>
  <si>
    <t>15 01 01 Papírové a lepenkové obaly</t>
  </si>
  <si>
    <t>15 01 02 Plastové obaly</t>
  </si>
  <si>
    <t xml:space="preserve">17 01 07 Stavební a demoliční suť </t>
  </si>
  <si>
    <t>0,35</t>
  </si>
  <si>
    <t>4,55</t>
  </si>
  <si>
    <t>9909000200</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</si>
  <si>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</si>
  <si>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1658606566</t>
  </si>
  <si>
    <t>16 06 02 Nikl-kadmiové baterie a akumulátory</t>
  </si>
  <si>
    <t>0,21</t>
  </si>
  <si>
    <t>0,050</t>
  </si>
  <si>
    <t>9909000500</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</si>
  <si>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</si>
  <si>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-1564173223</t>
  </si>
  <si>
    <t xml:space="preserve">17 01 01 Beton </t>
  </si>
  <si>
    <t>VRN</t>
  </si>
  <si>
    <t>Vedlejší rozpočtové náklady</t>
  </si>
  <si>
    <t>022101001</t>
  </si>
  <si>
    <t>Geodetické práce Geodetické práce před opravou</t>
  </si>
  <si>
    <t>%</t>
  </si>
  <si>
    <t>1024</t>
  </si>
  <si>
    <t>1329120850</t>
  </si>
  <si>
    <t>022101021</t>
  </si>
  <si>
    <t>Geodetické práce Geodetické práce po ukončení opravy</t>
  </si>
  <si>
    <t>801334721</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</si>
  <si>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</si>
  <si>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</si>
  <si>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-521618439</t>
  </si>
  <si>
    <t>024101301</t>
  </si>
  <si>
    <t>Inženýrská činnost posudky (např. statické aj.) a dozory</t>
  </si>
  <si>
    <t>333098761</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</si>
  <si>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</si>
  <si>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</si>
  <si>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674067960</t>
  </si>
  <si>
    <t>041103000R</t>
  </si>
  <si>
    <t>Autorský dozor projektanta</t>
  </si>
  <si>
    <t>852678949</t>
  </si>
  <si>
    <t>SEZNAM FIGUR</t>
  </si>
  <si>
    <t>Výměra</t>
  </si>
  <si>
    <t xml:space="preserve"> PS 01-01/ 01</t>
  </si>
  <si>
    <t>Použití figury:</t>
  </si>
  <si>
    <t>Montáž kabelu návěstního volně uloženého s jádrem 1 mm Cu TCEKEZE, TCEKFE, TCEKPFLEY, TCEKPFLEZE do 7 P</t>
  </si>
  <si>
    <t>Montáž kabelu návěstního volně uloženého s jádrem 1 mm Cu TCEKEZE, TCEKFE, TCEKPFLEY, TCEKPFLEZE do 16 P</t>
  </si>
  <si>
    <t>Montáž kabelu návěstního volně uloženého s jádrem 1 mm Cu TCEKEZE, TCEKFE, TCEKPFLEY, TCEKPFLEZE do 30 P</t>
  </si>
  <si>
    <t xml:space="preserve"> PS 01-01/ 02</t>
  </si>
  <si>
    <t>Hloubení kabelových rýh ručně š 35 cm hl 50 cm v hornině tř II skupiny 4</t>
  </si>
  <si>
    <t>Zásyp kabelových rýh ručně se zhutněním š 35 cm hl 50 cm z horniny tř II skupiny 4</t>
  </si>
  <si>
    <t>Hloubení kabelových rýh ručně š 35 cm hl 90 cm v hornině tř II skupiny 4</t>
  </si>
  <si>
    <t>Zásyp kabelových rýh ručně se zhutněním š 35 cm hl 90 cm z horniny tř II skupiny 4</t>
  </si>
  <si>
    <t>Hloubení kabelových rýh ručně š 65 cm hl 50 cm v hornině tř II skupiny 4</t>
  </si>
  <si>
    <t>Zásyp kabelových rýh ručně se zhutněním š 65 cm hl 50 cm z horniny tř II skupiny 4</t>
  </si>
  <si>
    <t>Hloubení kabelových rýh ručně š 65 cm hl 90 cm v hornině tř II skupiny 4</t>
  </si>
  <si>
    <t>Zásyp kabelových rýh ručně se zhutněním š 65 cm hl 90 cm z horniny tř II skupiny 4</t>
  </si>
  <si>
    <t>Hloubení kabelových rýh ručně š 80 cm hl 50 cm v hornině tř II skupiny 4</t>
  </si>
  <si>
    <t>Zásyp kabelových rýh ručně se zhutněním š 80 cm hl 50 cm z horniny tř II skupiny 4</t>
  </si>
  <si>
    <t xml:space="preserve"> 100</t>
  </si>
  <si>
    <t>Naložení objemnějšího kusového materiálu, vybouraných hmot</t>
  </si>
  <si>
    <t>Doprava obousměrná mechanizací o nosnosti přes 3,5 t objemnějšího kusového materiálu (prefabrikátů, stožárů, výhybek, rozvaděčů, vybouraných hmot atd.) do 40 km</t>
  </si>
  <si>
    <t>Naložení sypanin, drobného kusového materiálu, suti</t>
  </si>
  <si>
    <t>Doprava obousměrná mechanizací o nosnosti přes 3,5 t sypanin (kameniva, písku, suti, dlažebních kostek, atd.) do 40 km</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</si>
</sst>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7"/>
      <color rgb="FF979797"/>
      <name val="Arial CE"/>
    </font>
    <font>
      <i/>
      <u/>
      <sz val="7"/>
      <color rgb="FF979797"/>
      <name val="Calibri"/>
      <scheme val="minor"/>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0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39" fillId="0" borderId="0" xfId="0" applyFont="1" applyAlignment="1" applyProtection="1">
      <alignment horizontal="left" vertical="center"/>
    </xf>
    <xf numFmtId="0" fontId="40" fillId="0" borderId="0" xfId="1"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35" fillId="2" borderId="19" xfId="0" applyFont="1" applyFill="1" applyBorder="1" applyAlignment="1" applyProtection="1">
      <alignment horizontal="left" vertical="center"/>
      <protection locked="0"/>
    </xf>
    <xf numFmtId="0" fontId="35" fillId="0" borderId="2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3_01/460010021" TargetMode="External" /><Relationship Id="rId2" Type="http://schemas.openxmlformats.org/officeDocument/2006/relationships/hyperlink" Target="https://podminky.urs.cz/item/CS_URS_2023_01/460030039" TargetMode="External" /><Relationship Id="rId3" Type="http://schemas.openxmlformats.org/officeDocument/2006/relationships/hyperlink" Target="https://podminky.urs.cz/item/CS_URS_2023_01/460131114" TargetMode="External" /><Relationship Id="rId4" Type="http://schemas.openxmlformats.org/officeDocument/2006/relationships/hyperlink" Target="https://podminky.urs.cz/item/CS_URS_2023_01/460080014" TargetMode="External" /><Relationship Id="rId5" Type="http://schemas.openxmlformats.org/officeDocument/2006/relationships/hyperlink" Target="https://podminky.urs.cz/item/CS_URS_2023_01/460080112" TargetMode="External" /><Relationship Id="rId6" Type="http://schemas.openxmlformats.org/officeDocument/2006/relationships/hyperlink" Target="https://podminky.urs.cz/item/CS_URS_2023_01/460150164" TargetMode="External" /><Relationship Id="rId7" Type="http://schemas.openxmlformats.org/officeDocument/2006/relationships/hyperlink" Target="https://podminky.urs.cz/item/CS_URS_2023_01/460631212" TargetMode="External" /><Relationship Id="rId8" Type="http://schemas.openxmlformats.org/officeDocument/2006/relationships/hyperlink" Target="https://podminky.urs.cz/item/CS_URS_2023_01/460421001" TargetMode="External" /><Relationship Id="rId9" Type="http://schemas.openxmlformats.org/officeDocument/2006/relationships/hyperlink" Target="https://podminky.urs.cz/item/CS_URS_2023_01/460490013" TargetMode="External" /><Relationship Id="rId10" Type="http://schemas.openxmlformats.org/officeDocument/2006/relationships/hyperlink" Target="https://podminky.urs.cz/item/CS_URS_2023_01/460560164" TargetMode="External" /><Relationship Id="rId11" Type="http://schemas.openxmlformats.org/officeDocument/2006/relationships/hyperlink" Target="https://podminky.urs.cz/item/CS_URS_2023_01/460620007" TargetMode="External" /><Relationship Id="rId12" Type="http://schemas.openxmlformats.org/officeDocument/2006/relationships/hyperlink" Target="https://podminky.urs.cz/item/CS_URS_2023_01/460581131" TargetMode="External" /><Relationship Id="rId13" Type="http://schemas.openxmlformats.org/officeDocument/2006/relationships/hyperlink" Target="https://podminky.urs.cz/item/CS_URS_2023_01/460650044" TargetMode="External" /><Relationship Id="rId14" Type="http://schemas.openxmlformats.org/officeDocument/2006/relationships/hyperlink" Target="https://podminky.urs.cz/item/CS_URS_2023_01/460650082" TargetMode="External" /><Relationship Id="rId15" Type="http://schemas.openxmlformats.org/officeDocument/2006/relationships/hyperlink" Target="https://podminky.urs.cz/item/CS_URS_2023_01/460650162" TargetMode="External" /><Relationship Id="rId16"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3_01/460010021" TargetMode="External" /><Relationship Id="rId2" Type="http://schemas.openxmlformats.org/officeDocument/2006/relationships/hyperlink" Target="https://podminky.urs.cz/item/CS_URS_2023_01/460161282" TargetMode="External" /><Relationship Id="rId3" Type="http://schemas.openxmlformats.org/officeDocument/2006/relationships/hyperlink" Target="https://podminky.urs.cz/item/CS_URS_2023_01/460431292" TargetMode="External" /><Relationship Id="rId4" Type="http://schemas.openxmlformats.org/officeDocument/2006/relationships/hyperlink" Target="https://podminky.urs.cz/item/CS_URS_2023_01/460661512" TargetMode="External" /><Relationship Id="rId5" Type="http://schemas.openxmlformats.org/officeDocument/2006/relationships/hyperlink" Target="https://podminky.urs.cz/item/CS_URS_2023_01/181951114" TargetMode="External" /><Relationship Id="rId6" Type="http://schemas.openxmlformats.org/officeDocument/2006/relationships/hyperlink" Target="https://podminky.urs.cz/item/CS_URS_2023_01/460620007" TargetMode="External" /><Relationship Id="rId7"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1/460010021" TargetMode="External" /><Relationship Id="rId2" Type="http://schemas.openxmlformats.org/officeDocument/2006/relationships/hyperlink" Target="https://podminky.urs.cz/item/CS_URS_2023_01/181913112" TargetMode="External" /><Relationship Id="rId3" Type="http://schemas.openxmlformats.org/officeDocument/2006/relationships/hyperlink" Target="https://podminky.urs.cz/item/CS_URS_2023_01/468051131" TargetMode="External" /><Relationship Id="rId4" Type="http://schemas.openxmlformats.org/officeDocument/2006/relationships/hyperlink" Target="https://podminky.urs.cz/item/CS_URS_2023_01/273121121" TargetMode="External" /><Relationship Id="rId5" Type="http://schemas.openxmlformats.org/officeDocument/2006/relationships/hyperlink" Target="https://podminky.urs.cz/item/CS_URS_2023_01/460131114" TargetMode="External" /><Relationship Id="rId6" Type="http://schemas.openxmlformats.org/officeDocument/2006/relationships/hyperlink" Target="https://podminky.urs.cz/item/CS_URS_2023_01/460161143" TargetMode="External" /><Relationship Id="rId7" Type="http://schemas.openxmlformats.org/officeDocument/2006/relationships/hyperlink" Target="https://podminky.urs.cz/item/CS_URS_2023_01/460161183" TargetMode="External" /><Relationship Id="rId8" Type="http://schemas.openxmlformats.org/officeDocument/2006/relationships/hyperlink" Target="https://podminky.urs.cz/item/CS_URS_2023_01/460161323" TargetMode="External" /><Relationship Id="rId9" Type="http://schemas.openxmlformats.org/officeDocument/2006/relationships/hyperlink" Target="https://podminky.urs.cz/item/CS_URS_2023_01/460161413" TargetMode="External" /><Relationship Id="rId10" Type="http://schemas.openxmlformats.org/officeDocument/2006/relationships/hyperlink" Target="https://podminky.urs.cz/item/CS_URS_2023_01/460161453" TargetMode="External" /><Relationship Id="rId11" Type="http://schemas.openxmlformats.org/officeDocument/2006/relationships/hyperlink" Target="https://podminky.urs.cz/item/CS_URS_2023_01/460161613" TargetMode="External" /><Relationship Id="rId12" Type="http://schemas.openxmlformats.org/officeDocument/2006/relationships/hyperlink" Target="https://podminky.urs.cz/item/CS_URS_2023_01/460431153" TargetMode="External" /><Relationship Id="rId13" Type="http://schemas.openxmlformats.org/officeDocument/2006/relationships/hyperlink" Target="https://podminky.urs.cz/item/CS_URS_2023_01/460431193" TargetMode="External" /><Relationship Id="rId14" Type="http://schemas.openxmlformats.org/officeDocument/2006/relationships/hyperlink" Target="https://podminky.urs.cz/item/CS_URS_2023_01/460431343" TargetMode="External" /><Relationship Id="rId15" Type="http://schemas.openxmlformats.org/officeDocument/2006/relationships/hyperlink" Target="https://podminky.urs.cz/item/CS_URS_2023_01/460431433" TargetMode="External" /><Relationship Id="rId16" Type="http://schemas.openxmlformats.org/officeDocument/2006/relationships/hyperlink" Target="https://podminky.urs.cz/item/CS_URS_2023_01/460431473" TargetMode="External" /><Relationship Id="rId17" Type="http://schemas.openxmlformats.org/officeDocument/2006/relationships/hyperlink" Target="https://podminky.urs.cz/item/CS_URS_2023_01/460431633" TargetMode="External" /><Relationship Id="rId18" Type="http://schemas.openxmlformats.org/officeDocument/2006/relationships/hyperlink" Target="https://podminky.urs.cz/item/CS_URS_2023_01/460631214" TargetMode="External" /><Relationship Id="rId19" Type="http://schemas.openxmlformats.org/officeDocument/2006/relationships/hyperlink" Target="https://podminky.urs.cz/item/CS_URS_2023_01/460632114" TargetMode="External" /><Relationship Id="rId20" Type="http://schemas.openxmlformats.org/officeDocument/2006/relationships/hyperlink" Target="https://podminky.urs.cz/item/CS_URS_2023_01/460632214" TargetMode="External" /><Relationship Id="rId2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3_01/460010023" TargetMode="External" /><Relationship Id="rId2" Type="http://schemas.openxmlformats.org/officeDocument/2006/relationships/hyperlink" Target="https://podminky.urs.cz/item/CS_URS_2023_01/460161183" TargetMode="External" /><Relationship Id="rId3" Type="http://schemas.openxmlformats.org/officeDocument/2006/relationships/hyperlink" Target="https://podminky.urs.cz/item/CS_URS_2023_01/460431193" TargetMode="External" /><Relationship Id="rId4" Type="http://schemas.openxmlformats.org/officeDocument/2006/relationships/hyperlink" Target="https://podminky.urs.cz/item/CS_URS_2023_01/460510096" TargetMode="External" /><Relationship Id="rId5" Type="http://schemas.openxmlformats.org/officeDocument/2006/relationships/hyperlink" Target="https://podminky.urs.cz/item/CS_URS_2023_01/460481132" TargetMode="External" /><Relationship Id="rId6" Type="http://schemas.openxmlformats.org/officeDocument/2006/relationships/hyperlink" Target="https://podminky.urs.cz/item/CS_URS_2023_01/210280003" TargetMode="External" /><Relationship Id="rId7" Type="http://schemas.openxmlformats.org/officeDocument/2006/relationships/hyperlink" Target="https://podminky.urs.cz/item/CS_URS_2023_01/210280010" TargetMode="External" /><Relationship Id="rId8" Type="http://schemas.openxmlformats.org/officeDocument/2006/relationships/hyperlink" Target="https://podminky.urs.cz/item/CS_URS_2023_01/460661112" TargetMode="External" /><Relationship Id="rId9"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3_01/460010021" TargetMode="External" /><Relationship Id="rId2" Type="http://schemas.openxmlformats.org/officeDocument/2006/relationships/hyperlink" Target="https://podminky.urs.cz/item/CS_URS_2023_01/460161282" TargetMode="External" /><Relationship Id="rId3" Type="http://schemas.openxmlformats.org/officeDocument/2006/relationships/hyperlink" Target="https://podminky.urs.cz/item/CS_URS_2023_01/460661512" TargetMode="External" /><Relationship Id="rId4" Type="http://schemas.openxmlformats.org/officeDocument/2006/relationships/hyperlink" Target="https://podminky.urs.cz/item/CS_URS_2023_01/460431292" TargetMode="External" /><Relationship Id="rId5" Type="http://schemas.openxmlformats.org/officeDocument/2006/relationships/hyperlink" Target="https://podminky.urs.cz/item/CS_URS_2023_01/181951114" TargetMode="External" /><Relationship Id="rId6" Type="http://schemas.openxmlformats.org/officeDocument/2006/relationships/hyperlink" Target="https://podminky.urs.cz/item/CS_URS_2023_01/460620007" TargetMode="External" /><Relationship Id="rId7"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s="1" customFormat="1"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s="1" customFormat="1" ht="18.48"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34</v>
      </c>
      <c r="AL11" s="22"/>
      <c r="AM11" s="22"/>
      <c r="AN11" s="27" t="s">
        <v>32</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35</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36</v>
      </c>
      <c r="AO13" s="22"/>
      <c r="AP13" s="22"/>
      <c r="AQ13" s="22"/>
      <c r="AR13" s="20"/>
      <c r="BE13" s="31"/>
      <c r="BS13" s="17" t="s">
        <v>6</v>
      </c>
    </row>
    <row r="14">
      <c r="B14" s="21"/>
      <c r="C14" s="22"/>
      <c r="D14" s="22"/>
      <c r="E14" s="35" t="s">
        <v>36</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34</v>
      </c>
      <c r="AL14" s="22"/>
      <c r="AM14" s="22"/>
      <c r="AN14" s="35" t="s">
        <v>36</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37</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32</v>
      </c>
      <c r="AO16" s="22"/>
      <c r="AP16" s="22"/>
      <c r="AQ16" s="22"/>
      <c r="AR16" s="20"/>
      <c r="BE16" s="31"/>
      <c r="BS16" s="17" t="s">
        <v>4</v>
      </c>
    </row>
    <row r="17" s="1" customFormat="1" ht="18.48" customHeight="1">
      <c r="B17" s="21"/>
      <c r="C17" s="22"/>
      <c r="D17" s="22"/>
      <c r="E17" s="27" t="s">
        <v>38</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34</v>
      </c>
      <c r="AL17" s="22"/>
      <c r="AM17" s="22"/>
      <c r="AN17" s="27" t="s">
        <v>32</v>
      </c>
      <c r="AO17" s="22"/>
      <c r="AP17" s="22"/>
      <c r="AQ17" s="22"/>
      <c r="AR17" s="20"/>
      <c r="BE17" s="31"/>
      <c r="BS17" s="17" t="s">
        <v>39</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40</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32</v>
      </c>
      <c r="AO19" s="22"/>
      <c r="AP19" s="22"/>
      <c r="AQ19" s="22"/>
      <c r="AR19" s="20"/>
      <c r="BE19" s="31"/>
      <c r="BS19" s="17" t="s">
        <v>6</v>
      </c>
    </row>
    <row r="20" s="1" customFormat="1" ht="18.48" customHeight="1">
      <c r="B20" s="21"/>
      <c r="C20" s="22"/>
      <c r="D20" s="22"/>
      <c r="E20" s="27" t="s">
        <v>38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34</v>
      </c>
      <c r="AL20" s="22"/>
      <c r="AM20" s="22"/>
      <c r="AN20" s="27" t="s">
        <v>32</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41</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59.25" customHeight="1">
      <c r="B23" s="21"/>
      <c r="C23" s="22"/>
      <c r="D23" s="22"/>
      <c r="E23" s="37" t="s">
        <v>42</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43</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44</v>
      </c>
      <c r="M28" s="46"/>
      <c r="N28" s="46"/>
      <c r="O28" s="46"/>
      <c r="P28" s="46"/>
      <c r="Q28" s="41"/>
      <c r="R28" s="41"/>
      <c r="S28" s="41"/>
      <c r="T28" s="41"/>
      <c r="U28" s="41"/>
      <c r="V28" s="41"/>
      <c r="W28" s="46" t="s">
        <v>45</v>
      </c>
      <c r="X28" s="46"/>
      <c r="Y28" s="46"/>
      <c r="Z28" s="46"/>
      <c r="AA28" s="46"/>
      <c r="AB28" s="46"/>
      <c r="AC28" s="46"/>
      <c r="AD28" s="46"/>
      <c r="AE28" s="46"/>
      <c r="AF28" s="41"/>
      <c r="AG28" s="41"/>
      <c r="AH28" s="41"/>
      <c r="AI28" s="41"/>
      <c r="AJ28" s="41"/>
      <c r="AK28" s="46" t="s">
        <v>46</v>
      </c>
      <c r="AL28" s="46"/>
      <c r="AM28" s="46"/>
      <c r="AN28" s="46"/>
      <c r="AO28" s="46"/>
      <c r="AP28" s="41"/>
      <c r="AQ28" s="41"/>
      <c r="AR28" s="45"/>
      <c r="BE28" s="31"/>
    </row>
    <row r="29" s="3" customFormat="1" ht="14.4" customHeight="1">
      <c r="A29" s="3"/>
      <c r="B29" s="47"/>
      <c r="C29" s="48"/>
      <c r="D29" s="32" t="s">
        <v>47</v>
      </c>
      <c r="E29" s="48"/>
      <c r="F29" s="32" t="s">
        <v>48</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2" t="s">
        <v>49</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2" t="s">
        <v>50</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2" t="s">
        <v>51</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52</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53</v>
      </c>
      <c r="E35" s="55"/>
      <c r="F35" s="55"/>
      <c r="G35" s="55"/>
      <c r="H35" s="55"/>
      <c r="I35" s="55"/>
      <c r="J35" s="55"/>
      <c r="K35" s="55"/>
      <c r="L35" s="55"/>
      <c r="M35" s="55"/>
      <c r="N35" s="55"/>
      <c r="O35" s="55"/>
      <c r="P35" s="55"/>
      <c r="Q35" s="55"/>
      <c r="R35" s="55"/>
      <c r="S35" s="55"/>
      <c r="T35" s="56" t="s">
        <v>54</v>
      </c>
      <c r="U35" s="55"/>
      <c r="V35" s="55"/>
      <c r="W35" s="55"/>
      <c r="X35" s="57" t="s">
        <v>55</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3" t="s">
        <v>56</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2" t="s">
        <v>13</v>
      </c>
      <c r="D44" s="65"/>
      <c r="E44" s="65"/>
      <c r="F44" s="65"/>
      <c r="G44" s="65"/>
      <c r="H44" s="65"/>
      <c r="I44" s="65"/>
      <c r="J44" s="65"/>
      <c r="K44" s="65"/>
      <c r="L44" s="65" t="str">
        <f>K5</f>
        <v>OP_02_23</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Oprava zabezpečovacího zařízení v žst. Nový Bydžov</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2" t="s">
        <v>22</v>
      </c>
      <c r="D47" s="41"/>
      <c r="E47" s="41"/>
      <c r="F47" s="41"/>
      <c r="G47" s="41"/>
      <c r="H47" s="41"/>
      <c r="I47" s="41"/>
      <c r="J47" s="41"/>
      <c r="K47" s="41"/>
      <c r="L47" s="72" t="str">
        <f>IF(K8="","",K8)</f>
        <v>žst. Nový Bydžov</v>
      </c>
      <c r="M47" s="41"/>
      <c r="N47" s="41"/>
      <c r="O47" s="41"/>
      <c r="P47" s="41"/>
      <c r="Q47" s="41"/>
      <c r="R47" s="41"/>
      <c r="S47" s="41"/>
      <c r="T47" s="41"/>
      <c r="U47" s="41"/>
      <c r="V47" s="41"/>
      <c r="W47" s="41"/>
      <c r="X47" s="41"/>
      <c r="Y47" s="41"/>
      <c r="Z47" s="41"/>
      <c r="AA47" s="41"/>
      <c r="AB47" s="41"/>
      <c r="AC47" s="41"/>
      <c r="AD47" s="41"/>
      <c r="AE47" s="41"/>
      <c r="AF47" s="41"/>
      <c r="AG47" s="41"/>
      <c r="AH47" s="41"/>
      <c r="AI47" s="32" t="s">
        <v>24</v>
      </c>
      <c r="AJ47" s="41"/>
      <c r="AK47" s="41"/>
      <c r="AL47" s="41"/>
      <c r="AM47" s="73" t="str">
        <f>IF(AN8= "","",AN8)</f>
        <v>14. 6. 2023</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2" t="s">
        <v>30</v>
      </c>
      <c r="D49" s="41"/>
      <c r="E49" s="41"/>
      <c r="F49" s="41"/>
      <c r="G49" s="41"/>
      <c r="H49" s="41"/>
      <c r="I49" s="41"/>
      <c r="J49" s="41"/>
      <c r="K49" s="41"/>
      <c r="L49" s="65" t="str">
        <f>IF(E11= "","",E11)</f>
        <v>Správa železnic, s.o., Oblastní ředitelství HK</v>
      </c>
      <c r="M49" s="41"/>
      <c r="N49" s="41"/>
      <c r="O49" s="41"/>
      <c r="P49" s="41"/>
      <c r="Q49" s="41"/>
      <c r="R49" s="41"/>
      <c r="S49" s="41"/>
      <c r="T49" s="41"/>
      <c r="U49" s="41"/>
      <c r="V49" s="41"/>
      <c r="W49" s="41"/>
      <c r="X49" s="41"/>
      <c r="Y49" s="41"/>
      <c r="Z49" s="41"/>
      <c r="AA49" s="41"/>
      <c r="AB49" s="41"/>
      <c r="AC49" s="41"/>
      <c r="AD49" s="41"/>
      <c r="AE49" s="41"/>
      <c r="AF49" s="41"/>
      <c r="AG49" s="41"/>
      <c r="AH49" s="41"/>
      <c r="AI49" s="32" t="s">
        <v>37</v>
      </c>
      <c r="AJ49" s="41"/>
      <c r="AK49" s="41"/>
      <c r="AL49" s="41"/>
      <c r="AM49" s="74" t="str">
        <f>IF(E17="","",E17)</f>
        <v>Signal Projekt s.r.o.</v>
      </c>
      <c r="AN49" s="65"/>
      <c r="AO49" s="65"/>
      <c r="AP49" s="65"/>
      <c r="AQ49" s="41"/>
      <c r="AR49" s="45"/>
      <c r="AS49" s="75" t="s">
        <v>57</v>
      </c>
      <c r="AT49" s="76"/>
      <c r="AU49" s="77"/>
      <c r="AV49" s="77"/>
      <c r="AW49" s="77"/>
      <c r="AX49" s="77"/>
      <c r="AY49" s="77"/>
      <c r="AZ49" s="77"/>
      <c r="BA49" s="77"/>
      <c r="BB49" s="77"/>
      <c r="BC49" s="77"/>
      <c r="BD49" s="78"/>
      <c r="BE49" s="39"/>
    </row>
    <row r="50" s="2" customFormat="1" ht="15.15" customHeight="1">
      <c r="A50" s="39"/>
      <c r="B50" s="40"/>
      <c r="C50" s="32" t="s">
        <v>35</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2" t="s">
        <v>40</v>
      </c>
      <c r="AJ50" s="41"/>
      <c r="AK50" s="41"/>
      <c r="AL50" s="41"/>
      <c r="AM50" s="74" t="str">
        <f>IF(E20="","",E20)</f>
        <v>Signal Projekt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58</v>
      </c>
      <c r="D52" s="88"/>
      <c r="E52" s="88"/>
      <c r="F52" s="88"/>
      <c r="G52" s="88"/>
      <c r="H52" s="89"/>
      <c r="I52" s="90" t="s">
        <v>59</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60</v>
      </c>
      <c r="AH52" s="88"/>
      <c r="AI52" s="88"/>
      <c r="AJ52" s="88"/>
      <c r="AK52" s="88"/>
      <c r="AL52" s="88"/>
      <c r="AM52" s="88"/>
      <c r="AN52" s="90" t="s">
        <v>61</v>
      </c>
      <c r="AO52" s="88"/>
      <c r="AP52" s="88"/>
      <c r="AQ52" s="92" t="s">
        <v>62</v>
      </c>
      <c r="AR52" s="45"/>
      <c r="AS52" s="93" t="s">
        <v>63</v>
      </c>
      <c r="AT52" s="94" t="s">
        <v>64</v>
      </c>
      <c r="AU52" s="94" t="s">
        <v>65</v>
      </c>
      <c r="AV52" s="94" t="s">
        <v>66</v>
      </c>
      <c r="AW52" s="94" t="s">
        <v>67</v>
      </c>
      <c r="AX52" s="94" t="s">
        <v>68</v>
      </c>
      <c r="AY52" s="94" t="s">
        <v>69</v>
      </c>
      <c r="AZ52" s="94" t="s">
        <v>70</v>
      </c>
      <c r="BA52" s="94" t="s">
        <v>71</v>
      </c>
      <c r="BB52" s="94" t="s">
        <v>72</v>
      </c>
      <c r="BC52" s="94" t="s">
        <v>73</v>
      </c>
      <c r="BD52" s="95" t="s">
        <v>74</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75</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ROUND(AG55+AG59+AG62+AG65+AG68+AG71,2)</f>
        <v>0</v>
      </c>
      <c r="AH54" s="102"/>
      <c r="AI54" s="102"/>
      <c r="AJ54" s="102"/>
      <c r="AK54" s="102"/>
      <c r="AL54" s="102"/>
      <c r="AM54" s="102"/>
      <c r="AN54" s="103">
        <f>SUM(AG54,AT54)</f>
        <v>0</v>
      </c>
      <c r="AO54" s="103"/>
      <c r="AP54" s="103"/>
      <c r="AQ54" s="104" t="s">
        <v>32</v>
      </c>
      <c r="AR54" s="105"/>
      <c r="AS54" s="106">
        <f>ROUND(AS55+AS59+AS62+AS65+AS68+AS71,2)</f>
        <v>0</v>
      </c>
      <c r="AT54" s="107">
        <f>ROUND(SUM(AV54:AW54),2)</f>
        <v>0</v>
      </c>
      <c r="AU54" s="108">
        <f>ROUND(AU55+AU59+AU62+AU65+AU68+AU71,5)</f>
        <v>0</v>
      </c>
      <c r="AV54" s="107">
        <f>ROUND(AZ54*L29,2)</f>
        <v>0</v>
      </c>
      <c r="AW54" s="107">
        <f>ROUND(BA54*L30,2)</f>
        <v>0</v>
      </c>
      <c r="AX54" s="107">
        <f>ROUND(BB54*L29,2)</f>
        <v>0</v>
      </c>
      <c r="AY54" s="107">
        <f>ROUND(BC54*L30,2)</f>
        <v>0</v>
      </c>
      <c r="AZ54" s="107">
        <f>ROUND(AZ55+AZ59+AZ62+AZ65+AZ68+AZ71,2)</f>
        <v>0</v>
      </c>
      <c r="BA54" s="107">
        <f>ROUND(BA55+BA59+BA62+BA65+BA68+BA71,2)</f>
        <v>0</v>
      </c>
      <c r="BB54" s="107">
        <f>ROUND(BB55+BB59+BB62+BB65+BB68+BB71,2)</f>
        <v>0</v>
      </c>
      <c r="BC54" s="107">
        <f>ROUND(BC55+BC59+BC62+BC65+BC68+BC71,2)</f>
        <v>0</v>
      </c>
      <c r="BD54" s="109">
        <f>ROUND(BD55+BD59+BD62+BD65+BD68+BD71,2)</f>
        <v>0</v>
      </c>
      <c r="BE54" s="6"/>
      <c r="BS54" s="110" t="s">
        <v>76</v>
      </c>
      <c r="BT54" s="110" t="s">
        <v>77</v>
      </c>
      <c r="BU54" s="111" t="s">
        <v>78</v>
      </c>
      <c r="BV54" s="110" t="s">
        <v>79</v>
      </c>
      <c r="BW54" s="110" t="s">
        <v>5</v>
      </c>
      <c r="BX54" s="110" t="s">
        <v>80</v>
      </c>
      <c r="CL54" s="110" t="s">
        <v>19</v>
      </c>
    </row>
    <row r="55" s="7" customFormat="1" ht="24.75" customHeight="1">
      <c r="A55" s="7"/>
      <c r="B55" s="112"/>
      <c r="C55" s="113"/>
      <c r="D55" s="114" t="s">
        <v>81</v>
      </c>
      <c r="E55" s="114"/>
      <c r="F55" s="114"/>
      <c r="G55" s="114"/>
      <c r="H55" s="114"/>
      <c r="I55" s="115"/>
      <c r="J55" s="114" t="s">
        <v>82</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ROUND(SUM(AG56:AG58),2)</f>
        <v>0</v>
      </c>
      <c r="AH55" s="115"/>
      <c r="AI55" s="115"/>
      <c r="AJ55" s="115"/>
      <c r="AK55" s="115"/>
      <c r="AL55" s="115"/>
      <c r="AM55" s="115"/>
      <c r="AN55" s="117">
        <f>SUM(AG55,AT55)</f>
        <v>0</v>
      </c>
      <c r="AO55" s="115"/>
      <c r="AP55" s="115"/>
      <c r="AQ55" s="118" t="s">
        <v>83</v>
      </c>
      <c r="AR55" s="119"/>
      <c r="AS55" s="120">
        <f>ROUND(SUM(AS56:AS58),2)</f>
        <v>0</v>
      </c>
      <c r="AT55" s="121">
        <f>ROUND(SUM(AV55:AW55),2)</f>
        <v>0</v>
      </c>
      <c r="AU55" s="122">
        <f>ROUND(SUM(AU56:AU58),5)</f>
        <v>0</v>
      </c>
      <c r="AV55" s="121">
        <f>ROUND(AZ55*L29,2)</f>
        <v>0</v>
      </c>
      <c r="AW55" s="121">
        <f>ROUND(BA55*L30,2)</f>
        <v>0</v>
      </c>
      <c r="AX55" s="121">
        <f>ROUND(BB55*L29,2)</f>
        <v>0</v>
      </c>
      <c r="AY55" s="121">
        <f>ROUND(BC55*L30,2)</f>
        <v>0</v>
      </c>
      <c r="AZ55" s="121">
        <f>ROUND(SUM(AZ56:AZ58),2)</f>
        <v>0</v>
      </c>
      <c r="BA55" s="121">
        <f>ROUND(SUM(BA56:BA58),2)</f>
        <v>0</v>
      </c>
      <c r="BB55" s="121">
        <f>ROUND(SUM(BB56:BB58),2)</f>
        <v>0</v>
      </c>
      <c r="BC55" s="121">
        <f>ROUND(SUM(BC56:BC58),2)</f>
        <v>0</v>
      </c>
      <c r="BD55" s="123">
        <f>ROUND(SUM(BD56:BD58),2)</f>
        <v>0</v>
      </c>
      <c r="BE55" s="7"/>
      <c r="BS55" s="124" t="s">
        <v>76</v>
      </c>
      <c r="BT55" s="124" t="s">
        <v>84</v>
      </c>
      <c r="BU55" s="124" t="s">
        <v>78</v>
      </c>
      <c r="BV55" s="124" t="s">
        <v>79</v>
      </c>
      <c r="BW55" s="124" t="s">
        <v>85</v>
      </c>
      <c r="BX55" s="124" t="s">
        <v>5</v>
      </c>
      <c r="CL55" s="124" t="s">
        <v>19</v>
      </c>
      <c r="CM55" s="124" t="s">
        <v>86</v>
      </c>
    </row>
    <row r="56" s="4" customFormat="1" ht="16.5" customHeight="1">
      <c r="A56" s="125" t="s">
        <v>87</v>
      </c>
      <c r="B56" s="64"/>
      <c r="C56" s="126"/>
      <c r="D56" s="126"/>
      <c r="E56" s="127" t="s">
        <v>88</v>
      </c>
      <c r="F56" s="127"/>
      <c r="G56" s="127"/>
      <c r="H56" s="127"/>
      <c r="I56" s="127"/>
      <c r="J56" s="126"/>
      <c r="K56" s="127" t="s">
        <v>89</v>
      </c>
      <c r="L56" s="127"/>
      <c r="M56" s="127"/>
      <c r="N56" s="127"/>
      <c r="O56" s="127"/>
      <c r="P56" s="127"/>
      <c r="Q56" s="127"/>
      <c r="R56" s="127"/>
      <c r="S56" s="127"/>
      <c r="T56" s="127"/>
      <c r="U56" s="127"/>
      <c r="V56" s="127"/>
      <c r="W56" s="127"/>
      <c r="X56" s="127"/>
      <c r="Y56" s="127"/>
      <c r="Z56" s="127"/>
      <c r="AA56" s="127"/>
      <c r="AB56" s="127"/>
      <c r="AC56" s="127"/>
      <c r="AD56" s="127"/>
      <c r="AE56" s="127"/>
      <c r="AF56" s="127"/>
      <c r="AG56" s="128">
        <f>'01 - Technologie zab. zař.'!J32</f>
        <v>0</v>
      </c>
      <c r="AH56" s="126"/>
      <c r="AI56" s="126"/>
      <c r="AJ56" s="126"/>
      <c r="AK56" s="126"/>
      <c r="AL56" s="126"/>
      <c r="AM56" s="126"/>
      <c r="AN56" s="128">
        <f>SUM(AG56,AT56)</f>
        <v>0</v>
      </c>
      <c r="AO56" s="126"/>
      <c r="AP56" s="126"/>
      <c r="AQ56" s="129" t="s">
        <v>90</v>
      </c>
      <c r="AR56" s="66"/>
      <c r="AS56" s="130">
        <v>0</v>
      </c>
      <c r="AT56" s="131">
        <f>ROUND(SUM(AV56:AW56),2)</f>
        <v>0</v>
      </c>
      <c r="AU56" s="132">
        <f>'01 - Technologie zab. zař.'!P104</f>
        <v>0</v>
      </c>
      <c r="AV56" s="131">
        <f>'01 - Technologie zab. zař.'!J35</f>
        <v>0</v>
      </c>
      <c r="AW56" s="131">
        <f>'01 - Technologie zab. zař.'!J36</f>
        <v>0</v>
      </c>
      <c r="AX56" s="131">
        <f>'01 - Technologie zab. zař.'!J37</f>
        <v>0</v>
      </c>
      <c r="AY56" s="131">
        <f>'01 - Technologie zab. zař.'!J38</f>
        <v>0</v>
      </c>
      <c r="AZ56" s="131">
        <f>'01 - Technologie zab. zař.'!F35</f>
        <v>0</v>
      </c>
      <c r="BA56" s="131">
        <f>'01 - Technologie zab. zař.'!F36</f>
        <v>0</v>
      </c>
      <c r="BB56" s="131">
        <f>'01 - Technologie zab. zař.'!F37</f>
        <v>0</v>
      </c>
      <c r="BC56" s="131">
        <f>'01 - Technologie zab. zař.'!F38</f>
        <v>0</v>
      </c>
      <c r="BD56" s="133">
        <f>'01 - Technologie zab. zař.'!F39</f>
        <v>0</v>
      </c>
      <c r="BE56" s="4"/>
      <c r="BT56" s="134" t="s">
        <v>86</v>
      </c>
      <c r="BV56" s="134" t="s">
        <v>79</v>
      </c>
      <c r="BW56" s="134" t="s">
        <v>91</v>
      </c>
      <c r="BX56" s="134" t="s">
        <v>85</v>
      </c>
      <c r="CL56" s="134" t="s">
        <v>32</v>
      </c>
    </row>
    <row r="57" s="4" customFormat="1" ht="16.5" customHeight="1">
      <c r="A57" s="125" t="s">
        <v>87</v>
      </c>
      <c r="B57" s="64"/>
      <c r="C57" s="126"/>
      <c r="D57" s="126"/>
      <c r="E57" s="127" t="s">
        <v>92</v>
      </c>
      <c r="F57" s="127"/>
      <c r="G57" s="127"/>
      <c r="H57" s="127"/>
      <c r="I57" s="127"/>
      <c r="J57" s="126"/>
      <c r="K57" s="127" t="s">
        <v>93</v>
      </c>
      <c r="L57" s="127"/>
      <c r="M57" s="127"/>
      <c r="N57" s="127"/>
      <c r="O57" s="127"/>
      <c r="P57" s="127"/>
      <c r="Q57" s="127"/>
      <c r="R57" s="127"/>
      <c r="S57" s="127"/>
      <c r="T57" s="127"/>
      <c r="U57" s="127"/>
      <c r="V57" s="127"/>
      <c r="W57" s="127"/>
      <c r="X57" s="127"/>
      <c r="Y57" s="127"/>
      <c r="Z57" s="127"/>
      <c r="AA57" s="127"/>
      <c r="AB57" s="127"/>
      <c r="AC57" s="127"/>
      <c r="AD57" s="127"/>
      <c r="AE57" s="127"/>
      <c r="AF57" s="127"/>
      <c r="AG57" s="128">
        <f>'02 - Zemní práce'!J32</f>
        <v>0</v>
      </c>
      <c r="AH57" s="126"/>
      <c r="AI57" s="126"/>
      <c r="AJ57" s="126"/>
      <c r="AK57" s="126"/>
      <c r="AL57" s="126"/>
      <c r="AM57" s="126"/>
      <c r="AN57" s="128">
        <f>SUM(AG57,AT57)</f>
        <v>0</v>
      </c>
      <c r="AO57" s="126"/>
      <c r="AP57" s="126"/>
      <c r="AQ57" s="129" t="s">
        <v>90</v>
      </c>
      <c r="AR57" s="66"/>
      <c r="AS57" s="130">
        <v>0</v>
      </c>
      <c r="AT57" s="131">
        <f>ROUND(SUM(AV57:AW57),2)</f>
        <v>0</v>
      </c>
      <c r="AU57" s="132">
        <f>'02 - Zemní práce'!P92</f>
        <v>0</v>
      </c>
      <c r="AV57" s="131">
        <f>'02 - Zemní práce'!J35</f>
        <v>0</v>
      </c>
      <c r="AW57" s="131">
        <f>'02 - Zemní práce'!J36</f>
        <v>0</v>
      </c>
      <c r="AX57" s="131">
        <f>'02 - Zemní práce'!J37</f>
        <v>0</v>
      </c>
      <c r="AY57" s="131">
        <f>'02 - Zemní práce'!J38</f>
        <v>0</v>
      </c>
      <c r="AZ57" s="131">
        <f>'02 - Zemní práce'!F35</f>
        <v>0</v>
      </c>
      <c r="BA57" s="131">
        <f>'02 - Zemní práce'!F36</f>
        <v>0</v>
      </c>
      <c r="BB57" s="131">
        <f>'02 - Zemní práce'!F37</f>
        <v>0</v>
      </c>
      <c r="BC57" s="131">
        <f>'02 - Zemní práce'!F38</f>
        <v>0</v>
      </c>
      <c r="BD57" s="133">
        <f>'02 - Zemní práce'!F39</f>
        <v>0</v>
      </c>
      <c r="BE57" s="4"/>
      <c r="BT57" s="134" t="s">
        <v>86</v>
      </c>
      <c r="BV57" s="134" t="s">
        <v>79</v>
      </c>
      <c r="BW57" s="134" t="s">
        <v>94</v>
      </c>
      <c r="BX57" s="134" t="s">
        <v>85</v>
      </c>
      <c r="CL57" s="134" t="s">
        <v>32</v>
      </c>
    </row>
    <row r="58" s="4" customFormat="1" ht="16.5" customHeight="1">
      <c r="A58" s="125" t="s">
        <v>87</v>
      </c>
      <c r="B58" s="64"/>
      <c r="C58" s="126"/>
      <c r="D58" s="126"/>
      <c r="E58" s="127" t="s">
        <v>95</v>
      </c>
      <c r="F58" s="127"/>
      <c r="G58" s="127"/>
      <c r="H58" s="127"/>
      <c r="I58" s="127"/>
      <c r="J58" s="126"/>
      <c r="K58" s="127" t="s">
        <v>96</v>
      </c>
      <c r="L58" s="127"/>
      <c r="M58" s="127"/>
      <c r="N58" s="127"/>
      <c r="O58" s="127"/>
      <c r="P58" s="127"/>
      <c r="Q58" s="127"/>
      <c r="R58" s="127"/>
      <c r="S58" s="127"/>
      <c r="T58" s="127"/>
      <c r="U58" s="127"/>
      <c r="V58" s="127"/>
      <c r="W58" s="127"/>
      <c r="X58" s="127"/>
      <c r="Y58" s="127"/>
      <c r="Z58" s="127"/>
      <c r="AA58" s="127"/>
      <c r="AB58" s="127"/>
      <c r="AC58" s="127"/>
      <c r="AD58" s="127"/>
      <c r="AE58" s="127"/>
      <c r="AF58" s="127"/>
      <c r="AG58" s="128">
        <f>'03 - PZS v km 34,038'!J32</f>
        <v>0</v>
      </c>
      <c r="AH58" s="126"/>
      <c r="AI58" s="126"/>
      <c r="AJ58" s="126"/>
      <c r="AK58" s="126"/>
      <c r="AL58" s="126"/>
      <c r="AM58" s="126"/>
      <c r="AN58" s="128">
        <f>SUM(AG58,AT58)</f>
        <v>0</v>
      </c>
      <c r="AO58" s="126"/>
      <c r="AP58" s="126"/>
      <c r="AQ58" s="129" t="s">
        <v>90</v>
      </c>
      <c r="AR58" s="66"/>
      <c r="AS58" s="130">
        <v>0</v>
      </c>
      <c r="AT58" s="131">
        <f>ROUND(SUM(AV58:AW58),2)</f>
        <v>0</v>
      </c>
      <c r="AU58" s="132">
        <f>'03 - PZS v km 34,038'!P90</f>
        <v>0</v>
      </c>
      <c r="AV58" s="131">
        <f>'03 - PZS v km 34,038'!J35</f>
        <v>0</v>
      </c>
      <c r="AW58" s="131">
        <f>'03 - PZS v km 34,038'!J36</f>
        <v>0</v>
      </c>
      <c r="AX58" s="131">
        <f>'03 - PZS v km 34,038'!J37</f>
        <v>0</v>
      </c>
      <c r="AY58" s="131">
        <f>'03 - PZS v km 34,038'!J38</f>
        <v>0</v>
      </c>
      <c r="AZ58" s="131">
        <f>'03 - PZS v km 34,038'!F35</f>
        <v>0</v>
      </c>
      <c r="BA58" s="131">
        <f>'03 - PZS v km 34,038'!F36</f>
        <v>0</v>
      </c>
      <c r="BB58" s="131">
        <f>'03 - PZS v km 34,038'!F37</f>
        <v>0</v>
      </c>
      <c r="BC58" s="131">
        <f>'03 - PZS v km 34,038'!F38</f>
        <v>0</v>
      </c>
      <c r="BD58" s="133">
        <f>'03 - PZS v km 34,038'!F39</f>
        <v>0</v>
      </c>
      <c r="BE58" s="4"/>
      <c r="BT58" s="134" t="s">
        <v>86</v>
      </c>
      <c r="BV58" s="134" t="s">
        <v>79</v>
      </c>
      <c r="BW58" s="134" t="s">
        <v>97</v>
      </c>
      <c r="BX58" s="134" t="s">
        <v>85</v>
      </c>
      <c r="CL58" s="134" t="s">
        <v>32</v>
      </c>
    </row>
    <row r="59" s="7" customFormat="1" ht="24.75" customHeight="1">
      <c r="A59" s="7"/>
      <c r="B59" s="112"/>
      <c r="C59" s="113"/>
      <c r="D59" s="114" t="s">
        <v>98</v>
      </c>
      <c r="E59" s="114"/>
      <c r="F59" s="114"/>
      <c r="G59" s="114"/>
      <c r="H59" s="114"/>
      <c r="I59" s="115"/>
      <c r="J59" s="114" t="s">
        <v>99</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ROUND(SUM(AG60:AG61),2)</f>
        <v>0</v>
      </c>
      <c r="AH59" s="115"/>
      <c r="AI59" s="115"/>
      <c r="AJ59" s="115"/>
      <c r="AK59" s="115"/>
      <c r="AL59" s="115"/>
      <c r="AM59" s="115"/>
      <c r="AN59" s="117">
        <f>SUM(AG59,AT59)</f>
        <v>0</v>
      </c>
      <c r="AO59" s="115"/>
      <c r="AP59" s="115"/>
      <c r="AQ59" s="118" t="s">
        <v>83</v>
      </c>
      <c r="AR59" s="119"/>
      <c r="AS59" s="120">
        <f>ROUND(SUM(AS60:AS61),2)</f>
        <v>0</v>
      </c>
      <c r="AT59" s="121">
        <f>ROUND(SUM(AV59:AW59),2)</f>
        <v>0</v>
      </c>
      <c r="AU59" s="122">
        <f>ROUND(SUM(AU60:AU61),5)</f>
        <v>0</v>
      </c>
      <c r="AV59" s="121">
        <f>ROUND(AZ59*L29,2)</f>
        <v>0</v>
      </c>
      <c r="AW59" s="121">
        <f>ROUND(BA59*L30,2)</f>
        <v>0</v>
      </c>
      <c r="AX59" s="121">
        <f>ROUND(BB59*L29,2)</f>
        <v>0</v>
      </c>
      <c r="AY59" s="121">
        <f>ROUND(BC59*L30,2)</f>
        <v>0</v>
      </c>
      <c r="AZ59" s="121">
        <f>ROUND(SUM(AZ60:AZ61),2)</f>
        <v>0</v>
      </c>
      <c r="BA59" s="121">
        <f>ROUND(SUM(BA60:BA61),2)</f>
        <v>0</v>
      </c>
      <c r="BB59" s="121">
        <f>ROUND(SUM(BB60:BB61),2)</f>
        <v>0</v>
      </c>
      <c r="BC59" s="121">
        <f>ROUND(SUM(BC60:BC61),2)</f>
        <v>0</v>
      </c>
      <c r="BD59" s="123">
        <f>ROUND(SUM(BD60:BD61),2)</f>
        <v>0</v>
      </c>
      <c r="BE59" s="7"/>
      <c r="BS59" s="124" t="s">
        <v>76</v>
      </c>
      <c r="BT59" s="124" t="s">
        <v>84</v>
      </c>
      <c r="BU59" s="124" t="s">
        <v>78</v>
      </c>
      <c r="BV59" s="124" t="s">
        <v>79</v>
      </c>
      <c r="BW59" s="124" t="s">
        <v>100</v>
      </c>
      <c r="BX59" s="124" t="s">
        <v>5</v>
      </c>
      <c r="CL59" s="124" t="s">
        <v>19</v>
      </c>
      <c r="CM59" s="124" t="s">
        <v>86</v>
      </c>
    </row>
    <row r="60" s="4" customFormat="1" ht="16.5" customHeight="1">
      <c r="A60" s="125" t="s">
        <v>87</v>
      </c>
      <c r="B60" s="64"/>
      <c r="C60" s="126"/>
      <c r="D60" s="126"/>
      <c r="E60" s="127" t="s">
        <v>88</v>
      </c>
      <c r="F60" s="127"/>
      <c r="G60" s="127"/>
      <c r="H60" s="127"/>
      <c r="I60" s="127"/>
      <c r="J60" s="126"/>
      <c r="K60" s="127" t="s">
        <v>101</v>
      </c>
      <c r="L60" s="127"/>
      <c r="M60" s="127"/>
      <c r="N60" s="127"/>
      <c r="O60" s="127"/>
      <c r="P60" s="127"/>
      <c r="Q60" s="127"/>
      <c r="R60" s="127"/>
      <c r="S60" s="127"/>
      <c r="T60" s="127"/>
      <c r="U60" s="127"/>
      <c r="V60" s="127"/>
      <c r="W60" s="127"/>
      <c r="X60" s="127"/>
      <c r="Y60" s="127"/>
      <c r="Z60" s="127"/>
      <c r="AA60" s="127"/>
      <c r="AB60" s="127"/>
      <c r="AC60" s="127"/>
      <c r="AD60" s="127"/>
      <c r="AE60" s="127"/>
      <c r="AF60" s="127"/>
      <c r="AG60" s="128">
        <f>'01 - Sděl. zař. N. B.'!J32</f>
        <v>0</v>
      </c>
      <c r="AH60" s="126"/>
      <c r="AI60" s="126"/>
      <c r="AJ60" s="126"/>
      <c r="AK60" s="126"/>
      <c r="AL60" s="126"/>
      <c r="AM60" s="126"/>
      <c r="AN60" s="128">
        <f>SUM(AG60,AT60)</f>
        <v>0</v>
      </c>
      <c r="AO60" s="126"/>
      <c r="AP60" s="126"/>
      <c r="AQ60" s="129" t="s">
        <v>90</v>
      </c>
      <c r="AR60" s="66"/>
      <c r="AS60" s="130">
        <v>0</v>
      </c>
      <c r="AT60" s="131">
        <f>ROUND(SUM(AV60:AW60),2)</f>
        <v>0</v>
      </c>
      <c r="AU60" s="132">
        <f>'01 - Sděl. zař. N. B.'!P87</f>
        <v>0</v>
      </c>
      <c r="AV60" s="131">
        <f>'01 - Sděl. zař. N. B.'!J35</f>
        <v>0</v>
      </c>
      <c r="AW60" s="131">
        <f>'01 - Sděl. zař. N. B.'!J36</f>
        <v>0</v>
      </c>
      <c r="AX60" s="131">
        <f>'01 - Sděl. zař. N. B.'!J37</f>
        <v>0</v>
      </c>
      <c r="AY60" s="131">
        <f>'01 - Sděl. zař. N. B.'!J38</f>
        <v>0</v>
      </c>
      <c r="AZ60" s="131">
        <f>'01 - Sděl. zař. N. B.'!F35</f>
        <v>0</v>
      </c>
      <c r="BA60" s="131">
        <f>'01 - Sděl. zař. N. B.'!F36</f>
        <v>0</v>
      </c>
      <c r="BB60" s="131">
        <f>'01 - Sděl. zař. N. B.'!F37</f>
        <v>0</v>
      </c>
      <c r="BC60" s="131">
        <f>'01 - Sděl. zař. N. B.'!F38</f>
        <v>0</v>
      </c>
      <c r="BD60" s="133">
        <f>'01 - Sděl. zař. N. B.'!F39</f>
        <v>0</v>
      </c>
      <c r="BE60" s="4"/>
      <c r="BT60" s="134" t="s">
        <v>86</v>
      </c>
      <c r="BV60" s="134" t="s">
        <v>79</v>
      </c>
      <c r="BW60" s="134" t="s">
        <v>102</v>
      </c>
      <c r="BX60" s="134" t="s">
        <v>100</v>
      </c>
      <c r="CL60" s="134" t="s">
        <v>32</v>
      </c>
    </row>
    <row r="61" s="4" customFormat="1" ht="16.5" customHeight="1">
      <c r="A61" s="125" t="s">
        <v>87</v>
      </c>
      <c r="B61" s="64"/>
      <c r="C61" s="126"/>
      <c r="D61" s="126"/>
      <c r="E61" s="127" t="s">
        <v>92</v>
      </c>
      <c r="F61" s="127"/>
      <c r="G61" s="127"/>
      <c r="H61" s="127"/>
      <c r="I61" s="127"/>
      <c r="J61" s="126"/>
      <c r="K61" s="127" t="s">
        <v>93</v>
      </c>
      <c r="L61" s="127"/>
      <c r="M61" s="127"/>
      <c r="N61" s="127"/>
      <c r="O61" s="127"/>
      <c r="P61" s="127"/>
      <c r="Q61" s="127"/>
      <c r="R61" s="127"/>
      <c r="S61" s="127"/>
      <c r="T61" s="127"/>
      <c r="U61" s="127"/>
      <c r="V61" s="127"/>
      <c r="W61" s="127"/>
      <c r="X61" s="127"/>
      <c r="Y61" s="127"/>
      <c r="Z61" s="127"/>
      <c r="AA61" s="127"/>
      <c r="AB61" s="127"/>
      <c r="AC61" s="127"/>
      <c r="AD61" s="127"/>
      <c r="AE61" s="127"/>
      <c r="AF61" s="127"/>
      <c r="AG61" s="128">
        <f>'02 - Zemní práce_01'!J32</f>
        <v>0</v>
      </c>
      <c r="AH61" s="126"/>
      <c r="AI61" s="126"/>
      <c r="AJ61" s="126"/>
      <c r="AK61" s="126"/>
      <c r="AL61" s="126"/>
      <c r="AM61" s="126"/>
      <c r="AN61" s="128">
        <f>SUM(AG61,AT61)</f>
        <v>0</v>
      </c>
      <c r="AO61" s="126"/>
      <c r="AP61" s="126"/>
      <c r="AQ61" s="129" t="s">
        <v>90</v>
      </c>
      <c r="AR61" s="66"/>
      <c r="AS61" s="130">
        <v>0</v>
      </c>
      <c r="AT61" s="131">
        <f>ROUND(SUM(AV61:AW61),2)</f>
        <v>0</v>
      </c>
      <c r="AU61" s="132">
        <f>'02 - Zemní práce_01'!P89</f>
        <v>0</v>
      </c>
      <c r="AV61" s="131">
        <f>'02 - Zemní práce_01'!J35</f>
        <v>0</v>
      </c>
      <c r="AW61" s="131">
        <f>'02 - Zemní práce_01'!J36</f>
        <v>0</v>
      </c>
      <c r="AX61" s="131">
        <f>'02 - Zemní práce_01'!J37</f>
        <v>0</v>
      </c>
      <c r="AY61" s="131">
        <f>'02 - Zemní práce_01'!J38</f>
        <v>0</v>
      </c>
      <c r="AZ61" s="131">
        <f>'02 - Zemní práce_01'!F35</f>
        <v>0</v>
      </c>
      <c r="BA61" s="131">
        <f>'02 - Zemní práce_01'!F36</f>
        <v>0</v>
      </c>
      <c r="BB61" s="131">
        <f>'02 - Zemní práce_01'!F37</f>
        <v>0</v>
      </c>
      <c r="BC61" s="131">
        <f>'02 - Zemní práce_01'!F38</f>
        <v>0</v>
      </c>
      <c r="BD61" s="133">
        <f>'02 - Zemní práce_01'!F39</f>
        <v>0</v>
      </c>
      <c r="BE61" s="4"/>
      <c r="BT61" s="134" t="s">
        <v>86</v>
      </c>
      <c r="BV61" s="134" t="s">
        <v>79</v>
      </c>
      <c r="BW61" s="134" t="s">
        <v>103</v>
      </c>
      <c r="BX61" s="134" t="s">
        <v>100</v>
      </c>
      <c r="CL61" s="134" t="s">
        <v>32</v>
      </c>
    </row>
    <row r="62" s="7" customFormat="1" ht="24.75" customHeight="1">
      <c r="A62" s="7"/>
      <c r="B62" s="112"/>
      <c r="C62" s="113"/>
      <c r="D62" s="114" t="s">
        <v>104</v>
      </c>
      <c r="E62" s="114"/>
      <c r="F62" s="114"/>
      <c r="G62" s="114"/>
      <c r="H62" s="114"/>
      <c r="I62" s="115"/>
      <c r="J62" s="114" t="s">
        <v>105</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ROUND(SUM(AG63:AG64),2)</f>
        <v>0</v>
      </c>
      <c r="AH62" s="115"/>
      <c r="AI62" s="115"/>
      <c r="AJ62" s="115"/>
      <c r="AK62" s="115"/>
      <c r="AL62" s="115"/>
      <c r="AM62" s="115"/>
      <c r="AN62" s="117">
        <f>SUM(AG62,AT62)</f>
        <v>0</v>
      </c>
      <c r="AO62" s="115"/>
      <c r="AP62" s="115"/>
      <c r="AQ62" s="118" t="s">
        <v>83</v>
      </c>
      <c r="AR62" s="119"/>
      <c r="AS62" s="120">
        <f>ROUND(SUM(AS63:AS64),2)</f>
        <v>0</v>
      </c>
      <c r="AT62" s="121">
        <f>ROUND(SUM(AV62:AW62),2)</f>
        <v>0</v>
      </c>
      <c r="AU62" s="122">
        <f>ROUND(SUM(AU63:AU64),5)</f>
        <v>0</v>
      </c>
      <c r="AV62" s="121">
        <f>ROUND(AZ62*L29,2)</f>
        <v>0</v>
      </c>
      <c r="AW62" s="121">
        <f>ROUND(BA62*L30,2)</f>
        <v>0</v>
      </c>
      <c r="AX62" s="121">
        <f>ROUND(BB62*L29,2)</f>
        <v>0</v>
      </c>
      <c r="AY62" s="121">
        <f>ROUND(BC62*L30,2)</f>
        <v>0</v>
      </c>
      <c r="AZ62" s="121">
        <f>ROUND(SUM(AZ63:AZ64),2)</f>
        <v>0</v>
      </c>
      <c r="BA62" s="121">
        <f>ROUND(SUM(BA63:BA64),2)</f>
        <v>0</v>
      </c>
      <c r="BB62" s="121">
        <f>ROUND(SUM(BB63:BB64),2)</f>
        <v>0</v>
      </c>
      <c r="BC62" s="121">
        <f>ROUND(SUM(BC63:BC64),2)</f>
        <v>0</v>
      </c>
      <c r="BD62" s="123">
        <f>ROUND(SUM(BD63:BD64),2)</f>
        <v>0</v>
      </c>
      <c r="BE62" s="7"/>
      <c r="BS62" s="124" t="s">
        <v>76</v>
      </c>
      <c r="BT62" s="124" t="s">
        <v>84</v>
      </c>
      <c r="BU62" s="124" t="s">
        <v>78</v>
      </c>
      <c r="BV62" s="124" t="s">
        <v>79</v>
      </c>
      <c r="BW62" s="124" t="s">
        <v>106</v>
      </c>
      <c r="BX62" s="124" t="s">
        <v>5</v>
      </c>
      <c r="CL62" s="124" t="s">
        <v>19</v>
      </c>
      <c r="CM62" s="124" t="s">
        <v>86</v>
      </c>
    </row>
    <row r="63" s="4" customFormat="1" ht="16.5" customHeight="1">
      <c r="A63" s="125" t="s">
        <v>87</v>
      </c>
      <c r="B63" s="64"/>
      <c r="C63" s="126"/>
      <c r="D63" s="126"/>
      <c r="E63" s="127" t="s">
        <v>88</v>
      </c>
      <c r="F63" s="127"/>
      <c r="G63" s="127"/>
      <c r="H63" s="127"/>
      <c r="I63" s="127"/>
      <c r="J63" s="126"/>
      <c r="K63" s="127" t="s">
        <v>107</v>
      </c>
      <c r="L63" s="127"/>
      <c r="M63" s="127"/>
      <c r="N63" s="127"/>
      <c r="O63" s="127"/>
      <c r="P63" s="127"/>
      <c r="Q63" s="127"/>
      <c r="R63" s="127"/>
      <c r="S63" s="127"/>
      <c r="T63" s="127"/>
      <c r="U63" s="127"/>
      <c r="V63" s="127"/>
      <c r="W63" s="127"/>
      <c r="X63" s="127"/>
      <c r="Y63" s="127"/>
      <c r="Z63" s="127"/>
      <c r="AA63" s="127"/>
      <c r="AB63" s="127"/>
      <c r="AC63" s="127"/>
      <c r="AD63" s="127"/>
      <c r="AE63" s="127"/>
      <c r="AF63" s="127"/>
      <c r="AG63" s="128">
        <f>'01 - Napájení NN'!J32</f>
        <v>0</v>
      </c>
      <c r="AH63" s="126"/>
      <c r="AI63" s="126"/>
      <c r="AJ63" s="126"/>
      <c r="AK63" s="126"/>
      <c r="AL63" s="126"/>
      <c r="AM63" s="126"/>
      <c r="AN63" s="128">
        <f>SUM(AG63,AT63)</f>
        <v>0</v>
      </c>
      <c r="AO63" s="126"/>
      <c r="AP63" s="126"/>
      <c r="AQ63" s="129" t="s">
        <v>90</v>
      </c>
      <c r="AR63" s="66"/>
      <c r="AS63" s="130">
        <v>0</v>
      </c>
      <c r="AT63" s="131">
        <f>ROUND(SUM(AV63:AW63),2)</f>
        <v>0</v>
      </c>
      <c r="AU63" s="132">
        <f>'01 - Napájení NN'!P91</f>
        <v>0</v>
      </c>
      <c r="AV63" s="131">
        <f>'01 - Napájení NN'!J35</f>
        <v>0</v>
      </c>
      <c r="AW63" s="131">
        <f>'01 - Napájení NN'!J36</f>
        <v>0</v>
      </c>
      <c r="AX63" s="131">
        <f>'01 - Napájení NN'!J37</f>
        <v>0</v>
      </c>
      <c r="AY63" s="131">
        <f>'01 - Napájení NN'!J38</f>
        <v>0</v>
      </c>
      <c r="AZ63" s="131">
        <f>'01 - Napájení NN'!F35</f>
        <v>0</v>
      </c>
      <c r="BA63" s="131">
        <f>'01 - Napájení NN'!F36</f>
        <v>0</v>
      </c>
      <c r="BB63" s="131">
        <f>'01 - Napájení NN'!F37</f>
        <v>0</v>
      </c>
      <c r="BC63" s="131">
        <f>'01 - Napájení NN'!F38</f>
        <v>0</v>
      </c>
      <c r="BD63" s="133">
        <f>'01 - Napájení NN'!F39</f>
        <v>0</v>
      </c>
      <c r="BE63" s="4"/>
      <c r="BT63" s="134" t="s">
        <v>86</v>
      </c>
      <c r="BV63" s="134" t="s">
        <v>79</v>
      </c>
      <c r="BW63" s="134" t="s">
        <v>108</v>
      </c>
      <c r="BX63" s="134" t="s">
        <v>106</v>
      </c>
      <c r="CL63" s="134" t="s">
        <v>32</v>
      </c>
    </row>
    <row r="64" s="4" customFormat="1" ht="16.5" customHeight="1">
      <c r="A64" s="125" t="s">
        <v>87</v>
      </c>
      <c r="B64" s="64"/>
      <c r="C64" s="126"/>
      <c r="D64" s="126"/>
      <c r="E64" s="127" t="s">
        <v>92</v>
      </c>
      <c r="F64" s="127"/>
      <c r="G64" s="127"/>
      <c r="H64" s="127"/>
      <c r="I64" s="127"/>
      <c r="J64" s="126"/>
      <c r="K64" s="127" t="s">
        <v>93</v>
      </c>
      <c r="L64" s="127"/>
      <c r="M64" s="127"/>
      <c r="N64" s="127"/>
      <c r="O64" s="127"/>
      <c r="P64" s="127"/>
      <c r="Q64" s="127"/>
      <c r="R64" s="127"/>
      <c r="S64" s="127"/>
      <c r="T64" s="127"/>
      <c r="U64" s="127"/>
      <c r="V64" s="127"/>
      <c r="W64" s="127"/>
      <c r="X64" s="127"/>
      <c r="Y64" s="127"/>
      <c r="Z64" s="127"/>
      <c r="AA64" s="127"/>
      <c r="AB64" s="127"/>
      <c r="AC64" s="127"/>
      <c r="AD64" s="127"/>
      <c r="AE64" s="127"/>
      <c r="AF64" s="127"/>
      <c r="AG64" s="128">
        <f>'02 - Zemní práce_02'!J32</f>
        <v>0</v>
      </c>
      <c r="AH64" s="126"/>
      <c r="AI64" s="126"/>
      <c r="AJ64" s="126"/>
      <c r="AK64" s="126"/>
      <c r="AL64" s="126"/>
      <c r="AM64" s="126"/>
      <c r="AN64" s="128">
        <f>SUM(AG64,AT64)</f>
        <v>0</v>
      </c>
      <c r="AO64" s="126"/>
      <c r="AP64" s="126"/>
      <c r="AQ64" s="129" t="s">
        <v>90</v>
      </c>
      <c r="AR64" s="66"/>
      <c r="AS64" s="130">
        <v>0</v>
      </c>
      <c r="AT64" s="131">
        <f>ROUND(SUM(AV64:AW64),2)</f>
        <v>0</v>
      </c>
      <c r="AU64" s="132">
        <f>'02 - Zemní práce_02'!P86</f>
        <v>0</v>
      </c>
      <c r="AV64" s="131">
        <f>'02 - Zemní práce_02'!J35</f>
        <v>0</v>
      </c>
      <c r="AW64" s="131">
        <f>'02 - Zemní práce_02'!J36</f>
        <v>0</v>
      </c>
      <c r="AX64" s="131">
        <f>'02 - Zemní práce_02'!J37</f>
        <v>0</v>
      </c>
      <c r="AY64" s="131">
        <f>'02 - Zemní práce_02'!J38</f>
        <v>0</v>
      </c>
      <c r="AZ64" s="131">
        <f>'02 - Zemní práce_02'!F35</f>
        <v>0</v>
      </c>
      <c r="BA64" s="131">
        <f>'02 - Zemní práce_02'!F36</f>
        <v>0</v>
      </c>
      <c r="BB64" s="131">
        <f>'02 - Zemní práce_02'!F37</f>
        <v>0</v>
      </c>
      <c r="BC64" s="131">
        <f>'02 - Zemní práce_02'!F38</f>
        <v>0</v>
      </c>
      <c r="BD64" s="133">
        <f>'02 - Zemní práce_02'!F39</f>
        <v>0</v>
      </c>
      <c r="BE64" s="4"/>
      <c r="BT64" s="134" t="s">
        <v>86</v>
      </c>
      <c r="BV64" s="134" t="s">
        <v>79</v>
      </c>
      <c r="BW64" s="134" t="s">
        <v>109</v>
      </c>
      <c r="BX64" s="134" t="s">
        <v>106</v>
      </c>
      <c r="CL64" s="134" t="s">
        <v>32</v>
      </c>
    </row>
    <row r="65" s="7" customFormat="1" ht="24.75" customHeight="1">
      <c r="A65" s="7"/>
      <c r="B65" s="112"/>
      <c r="C65" s="113"/>
      <c r="D65" s="114" t="s">
        <v>110</v>
      </c>
      <c r="E65" s="114"/>
      <c r="F65" s="114"/>
      <c r="G65" s="114"/>
      <c r="H65" s="114"/>
      <c r="I65" s="115"/>
      <c r="J65" s="114" t="s">
        <v>111</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ROUND(SUM(AG66:AG67),2)</f>
        <v>0</v>
      </c>
      <c r="AH65" s="115"/>
      <c r="AI65" s="115"/>
      <c r="AJ65" s="115"/>
      <c r="AK65" s="115"/>
      <c r="AL65" s="115"/>
      <c r="AM65" s="115"/>
      <c r="AN65" s="117">
        <f>SUM(AG65,AT65)</f>
        <v>0</v>
      </c>
      <c r="AO65" s="115"/>
      <c r="AP65" s="115"/>
      <c r="AQ65" s="118" t="s">
        <v>83</v>
      </c>
      <c r="AR65" s="119"/>
      <c r="AS65" s="120">
        <f>ROUND(SUM(AS66:AS67),2)</f>
        <v>0</v>
      </c>
      <c r="AT65" s="121">
        <f>ROUND(SUM(AV65:AW65),2)</f>
        <v>0</v>
      </c>
      <c r="AU65" s="122">
        <f>ROUND(SUM(AU66:AU67),5)</f>
        <v>0</v>
      </c>
      <c r="AV65" s="121">
        <f>ROUND(AZ65*L29,2)</f>
        <v>0</v>
      </c>
      <c r="AW65" s="121">
        <f>ROUND(BA65*L30,2)</f>
        <v>0</v>
      </c>
      <c r="AX65" s="121">
        <f>ROUND(BB65*L29,2)</f>
        <v>0</v>
      </c>
      <c r="AY65" s="121">
        <f>ROUND(BC65*L30,2)</f>
        <v>0</v>
      </c>
      <c r="AZ65" s="121">
        <f>ROUND(SUM(AZ66:AZ67),2)</f>
        <v>0</v>
      </c>
      <c r="BA65" s="121">
        <f>ROUND(SUM(BA66:BA67),2)</f>
        <v>0</v>
      </c>
      <c r="BB65" s="121">
        <f>ROUND(SUM(BB66:BB67),2)</f>
        <v>0</v>
      </c>
      <c r="BC65" s="121">
        <f>ROUND(SUM(BC66:BC67),2)</f>
        <v>0</v>
      </c>
      <c r="BD65" s="123">
        <f>ROUND(SUM(BD66:BD67),2)</f>
        <v>0</v>
      </c>
      <c r="BE65" s="7"/>
      <c r="BS65" s="124" t="s">
        <v>76</v>
      </c>
      <c r="BT65" s="124" t="s">
        <v>84</v>
      </c>
      <c r="BU65" s="124" t="s">
        <v>78</v>
      </c>
      <c r="BV65" s="124" t="s">
        <v>79</v>
      </c>
      <c r="BW65" s="124" t="s">
        <v>112</v>
      </c>
      <c r="BX65" s="124" t="s">
        <v>5</v>
      </c>
      <c r="CL65" s="124" t="s">
        <v>19</v>
      </c>
      <c r="CM65" s="124" t="s">
        <v>86</v>
      </c>
    </row>
    <row r="66" s="4" customFormat="1" ht="16.5" customHeight="1">
      <c r="A66" s="125" t="s">
        <v>87</v>
      </c>
      <c r="B66" s="64"/>
      <c r="C66" s="126"/>
      <c r="D66" s="126"/>
      <c r="E66" s="127" t="s">
        <v>88</v>
      </c>
      <c r="F66" s="127"/>
      <c r="G66" s="127"/>
      <c r="H66" s="127"/>
      <c r="I66" s="127"/>
      <c r="J66" s="126"/>
      <c r="K66" s="127" t="s">
        <v>113</v>
      </c>
      <c r="L66" s="127"/>
      <c r="M66" s="127"/>
      <c r="N66" s="127"/>
      <c r="O66" s="127"/>
      <c r="P66" s="127"/>
      <c r="Q66" s="127"/>
      <c r="R66" s="127"/>
      <c r="S66" s="127"/>
      <c r="T66" s="127"/>
      <c r="U66" s="127"/>
      <c r="V66" s="127"/>
      <c r="W66" s="127"/>
      <c r="X66" s="127"/>
      <c r="Y66" s="127"/>
      <c r="Z66" s="127"/>
      <c r="AA66" s="127"/>
      <c r="AB66" s="127"/>
      <c r="AC66" s="127"/>
      <c r="AD66" s="127"/>
      <c r="AE66" s="127"/>
      <c r="AF66" s="127"/>
      <c r="AG66" s="128">
        <f>'01 - Rozvody NN'!J32</f>
        <v>0</v>
      </c>
      <c r="AH66" s="126"/>
      <c r="AI66" s="126"/>
      <c r="AJ66" s="126"/>
      <c r="AK66" s="126"/>
      <c r="AL66" s="126"/>
      <c r="AM66" s="126"/>
      <c r="AN66" s="128">
        <f>SUM(AG66,AT66)</f>
        <v>0</v>
      </c>
      <c r="AO66" s="126"/>
      <c r="AP66" s="126"/>
      <c r="AQ66" s="129" t="s">
        <v>90</v>
      </c>
      <c r="AR66" s="66"/>
      <c r="AS66" s="130">
        <v>0</v>
      </c>
      <c r="AT66" s="131">
        <f>ROUND(SUM(AV66:AW66),2)</f>
        <v>0</v>
      </c>
      <c r="AU66" s="132">
        <f>'01 - Rozvody NN'!P93</f>
        <v>0</v>
      </c>
      <c r="AV66" s="131">
        <f>'01 - Rozvody NN'!J35</f>
        <v>0</v>
      </c>
      <c r="AW66" s="131">
        <f>'01 - Rozvody NN'!J36</f>
        <v>0</v>
      </c>
      <c r="AX66" s="131">
        <f>'01 - Rozvody NN'!J37</f>
        <v>0</v>
      </c>
      <c r="AY66" s="131">
        <f>'01 - Rozvody NN'!J38</f>
        <v>0</v>
      </c>
      <c r="AZ66" s="131">
        <f>'01 - Rozvody NN'!F35</f>
        <v>0</v>
      </c>
      <c r="BA66" s="131">
        <f>'01 - Rozvody NN'!F36</f>
        <v>0</v>
      </c>
      <c r="BB66" s="131">
        <f>'01 - Rozvody NN'!F37</f>
        <v>0</v>
      </c>
      <c r="BC66" s="131">
        <f>'01 - Rozvody NN'!F38</f>
        <v>0</v>
      </c>
      <c r="BD66" s="133">
        <f>'01 - Rozvody NN'!F39</f>
        <v>0</v>
      </c>
      <c r="BE66" s="4"/>
      <c r="BT66" s="134" t="s">
        <v>86</v>
      </c>
      <c r="BV66" s="134" t="s">
        <v>79</v>
      </c>
      <c r="BW66" s="134" t="s">
        <v>114</v>
      </c>
      <c r="BX66" s="134" t="s">
        <v>112</v>
      </c>
      <c r="CL66" s="134" t="s">
        <v>32</v>
      </c>
    </row>
    <row r="67" s="4" customFormat="1" ht="16.5" customHeight="1">
      <c r="A67" s="125" t="s">
        <v>87</v>
      </c>
      <c r="B67" s="64"/>
      <c r="C67" s="126"/>
      <c r="D67" s="126"/>
      <c r="E67" s="127" t="s">
        <v>92</v>
      </c>
      <c r="F67" s="127"/>
      <c r="G67" s="127"/>
      <c r="H67" s="127"/>
      <c r="I67" s="127"/>
      <c r="J67" s="126"/>
      <c r="K67" s="127" t="s">
        <v>93</v>
      </c>
      <c r="L67" s="127"/>
      <c r="M67" s="127"/>
      <c r="N67" s="127"/>
      <c r="O67" s="127"/>
      <c r="P67" s="127"/>
      <c r="Q67" s="127"/>
      <c r="R67" s="127"/>
      <c r="S67" s="127"/>
      <c r="T67" s="127"/>
      <c r="U67" s="127"/>
      <c r="V67" s="127"/>
      <c r="W67" s="127"/>
      <c r="X67" s="127"/>
      <c r="Y67" s="127"/>
      <c r="Z67" s="127"/>
      <c r="AA67" s="127"/>
      <c r="AB67" s="127"/>
      <c r="AC67" s="127"/>
      <c r="AD67" s="127"/>
      <c r="AE67" s="127"/>
      <c r="AF67" s="127"/>
      <c r="AG67" s="128">
        <f>'02 - Zemní práce_03'!J32</f>
        <v>0</v>
      </c>
      <c r="AH67" s="126"/>
      <c r="AI67" s="126"/>
      <c r="AJ67" s="126"/>
      <c r="AK67" s="126"/>
      <c r="AL67" s="126"/>
      <c r="AM67" s="126"/>
      <c r="AN67" s="128">
        <f>SUM(AG67,AT67)</f>
        <v>0</v>
      </c>
      <c r="AO67" s="126"/>
      <c r="AP67" s="126"/>
      <c r="AQ67" s="129" t="s">
        <v>90</v>
      </c>
      <c r="AR67" s="66"/>
      <c r="AS67" s="130">
        <v>0</v>
      </c>
      <c r="AT67" s="131">
        <f>ROUND(SUM(AV67:AW67),2)</f>
        <v>0</v>
      </c>
      <c r="AU67" s="132">
        <f>'02 - Zemní práce_03'!P86</f>
        <v>0</v>
      </c>
      <c r="AV67" s="131">
        <f>'02 - Zemní práce_03'!J35</f>
        <v>0</v>
      </c>
      <c r="AW67" s="131">
        <f>'02 - Zemní práce_03'!J36</f>
        <v>0</v>
      </c>
      <c r="AX67" s="131">
        <f>'02 - Zemní práce_03'!J37</f>
        <v>0</v>
      </c>
      <c r="AY67" s="131">
        <f>'02 - Zemní práce_03'!J38</f>
        <v>0</v>
      </c>
      <c r="AZ67" s="131">
        <f>'02 - Zemní práce_03'!F35</f>
        <v>0</v>
      </c>
      <c r="BA67" s="131">
        <f>'02 - Zemní práce_03'!F36</f>
        <v>0</v>
      </c>
      <c r="BB67" s="131">
        <f>'02 - Zemní práce_03'!F37</f>
        <v>0</v>
      </c>
      <c r="BC67" s="131">
        <f>'02 - Zemní práce_03'!F38</f>
        <v>0</v>
      </c>
      <c r="BD67" s="133">
        <f>'02 - Zemní práce_03'!F39</f>
        <v>0</v>
      </c>
      <c r="BE67" s="4"/>
      <c r="BT67" s="134" t="s">
        <v>86</v>
      </c>
      <c r="BV67" s="134" t="s">
        <v>79</v>
      </c>
      <c r="BW67" s="134" t="s">
        <v>115</v>
      </c>
      <c r="BX67" s="134" t="s">
        <v>112</v>
      </c>
      <c r="CL67" s="134" t="s">
        <v>32</v>
      </c>
    </row>
    <row r="68" s="7" customFormat="1" ht="24.75" customHeight="1">
      <c r="A68" s="7"/>
      <c r="B68" s="112"/>
      <c r="C68" s="113"/>
      <c r="D68" s="114" t="s">
        <v>116</v>
      </c>
      <c r="E68" s="114"/>
      <c r="F68" s="114"/>
      <c r="G68" s="114"/>
      <c r="H68" s="114"/>
      <c r="I68" s="115"/>
      <c r="J68" s="114" t="s">
        <v>117</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ROUND(SUM(AG69:AG70),2)</f>
        <v>0</v>
      </c>
      <c r="AH68" s="115"/>
      <c r="AI68" s="115"/>
      <c r="AJ68" s="115"/>
      <c r="AK68" s="115"/>
      <c r="AL68" s="115"/>
      <c r="AM68" s="115"/>
      <c r="AN68" s="117">
        <f>SUM(AG68,AT68)</f>
        <v>0</v>
      </c>
      <c r="AO68" s="115"/>
      <c r="AP68" s="115"/>
      <c r="AQ68" s="118" t="s">
        <v>83</v>
      </c>
      <c r="AR68" s="119"/>
      <c r="AS68" s="120">
        <f>ROUND(SUM(AS69:AS70),2)</f>
        <v>0</v>
      </c>
      <c r="AT68" s="121">
        <f>ROUND(SUM(AV68:AW68),2)</f>
        <v>0</v>
      </c>
      <c r="AU68" s="122">
        <f>ROUND(SUM(AU69:AU70),5)</f>
        <v>0</v>
      </c>
      <c r="AV68" s="121">
        <f>ROUND(AZ68*L29,2)</f>
        <v>0</v>
      </c>
      <c r="AW68" s="121">
        <f>ROUND(BA68*L30,2)</f>
        <v>0</v>
      </c>
      <c r="AX68" s="121">
        <f>ROUND(BB68*L29,2)</f>
        <v>0</v>
      </c>
      <c r="AY68" s="121">
        <f>ROUND(BC68*L30,2)</f>
        <v>0</v>
      </c>
      <c r="AZ68" s="121">
        <f>ROUND(SUM(AZ69:AZ70),2)</f>
        <v>0</v>
      </c>
      <c r="BA68" s="121">
        <f>ROUND(SUM(BA69:BA70),2)</f>
        <v>0</v>
      </c>
      <c r="BB68" s="121">
        <f>ROUND(SUM(BB69:BB70),2)</f>
        <v>0</v>
      </c>
      <c r="BC68" s="121">
        <f>ROUND(SUM(BC69:BC70),2)</f>
        <v>0</v>
      </c>
      <c r="BD68" s="123">
        <f>ROUND(SUM(BD69:BD70),2)</f>
        <v>0</v>
      </c>
      <c r="BE68" s="7"/>
      <c r="BS68" s="124" t="s">
        <v>76</v>
      </c>
      <c r="BT68" s="124" t="s">
        <v>84</v>
      </c>
      <c r="BU68" s="124" t="s">
        <v>78</v>
      </c>
      <c r="BV68" s="124" t="s">
        <v>79</v>
      </c>
      <c r="BW68" s="124" t="s">
        <v>118</v>
      </c>
      <c r="BX68" s="124" t="s">
        <v>5</v>
      </c>
      <c r="CL68" s="124" t="s">
        <v>19</v>
      </c>
      <c r="CM68" s="124" t="s">
        <v>86</v>
      </c>
    </row>
    <row r="69" s="4" customFormat="1" ht="16.5" customHeight="1">
      <c r="A69" s="125" t="s">
        <v>87</v>
      </c>
      <c r="B69" s="64"/>
      <c r="C69" s="126"/>
      <c r="D69" s="126"/>
      <c r="E69" s="127" t="s">
        <v>88</v>
      </c>
      <c r="F69" s="127"/>
      <c r="G69" s="127"/>
      <c r="H69" s="127"/>
      <c r="I69" s="127"/>
      <c r="J69" s="126"/>
      <c r="K69" s="127" t="s">
        <v>119</v>
      </c>
      <c r="L69" s="127"/>
      <c r="M69" s="127"/>
      <c r="N69" s="127"/>
      <c r="O69" s="127"/>
      <c r="P69" s="127"/>
      <c r="Q69" s="127"/>
      <c r="R69" s="127"/>
      <c r="S69" s="127"/>
      <c r="T69" s="127"/>
      <c r="U69" s="127"/>
      <c r="V69" s="127"/>
      <c r="W69" s="127"/>
      <c r="X69" s="127"/>
      <c r="Y69" s="127"/>
      <c r="Z69" s="127"/>
      <c r="AA69" s="127"/>
      <c r="AB69" s="127"/>
      <c r="AC69" s="127"/>
      <c r="AD69" s="127"/>
      <c r="AE69" s="127"/>
      <c r="AF69" s="127"/>
      <c r="AG69" s="128">
        <f>'01 - EO výhybek'!J32</f>
        <v>0</v>
      </c>
      <c r="AH69" s="126"/>
      <c r="AI69" s="126"/>
      <c r="AJ69" s="126"/>
      <c r="AK69" s="126"/>
      <c r="AL69" s="126"/>
      <c r="AM69" s="126"/>
      <c r="AN69" s="128">
        <f>SUM(AG69,AT69)</f>
        <v>0</v>
      </c>
      <c r="AO69" s="126"/>
      <c r="AP69" s="126"/>
      <c r="AQ69" s="129" t="s">
        <v>90</v>
      </c>
      <c r="AR69" s="66"/>
      <c r="AS69" s="130">
        <v>0</v>
      </c>
      <c r="AT69" s="131">
        <f>ROUND(SUM(AV69:AW69),2)</f>
        <v>0</v>
      </c>
      <c r="AU69" s="132">
        <f>'01 - EO výhybek'!P93</f>
        <v>0</v>
      </c>
      <c r="AV69" s="131">
        <f>'01 - EO výhybek'!J35</f>
        <v>0</v>
      </c>
      <c r="AW69" s="131">
        <f>'01 - EO výhybek'!J36</f>
        <v>0</v>
      </c>
      <c r="AX69" s="131">
        <f>'01 - EO výhybek'!J37</f>
        <v>0</v>
      </c>
      <c r="AY69" s="131">
        <f>'01 - EO výhybek'!J38</f>
        <v>0</v>
      </c>
      <c r="AZ69" s="131">
        <f>'01 - EO výhybek'!F35</f>
        <v>0</v>
      </c>
      <c r="BA69" s="131">
        <f>'01 - EO výhybek'!F36</f>
        <v>0</v>
      </c>
      <c r="BB69" s="131">
        <f>'01 - EO výhybek'!F37</f>
        <v>0</v>
      </c>
      <c r="BC69" s="131">
        <f>'01 - EO výhybek'!F38</f>
        <v>0</v>
      </c>
      <c r="BD69" s="133">
        <f>'01 - EO výhybek'!F39</f>
        <v>0</v>
      </c>
      <c r="BE69" s="4"/>
      <c r="BT69" s="134" t="s">
        <v>86</v>
      </c>
      <c r="BV69" s="134" t="s">
        <v>79</v>
      </c>
      <c r="BW69" s="134" t="s">
        <v>120</v>
      </c>
      <c r="BX69" s="134" t="s">
        <v>118</v>
      </c>
      <c r="CL69" s="134" t="s">
        <v>32</v>
      </c>
    </row>
    <row r="70" s="4" customFormat="1" ht="16.5" customHeight="1">
      <c r="A70" s="125" t="s">
        <v>87</v>
      </c>
      <c r="B70" s="64"/>
      <c r="C70" s="126"/>
      <c r="D70" s="126"/>
      <c r="E70" s="127" t="s">
        <v>92</v>
      </c>
      <c r="F70" s="127"/>
      <c r="G70" s="127"/>
      <c r="H70" s="127"/>
      <c r="I70" s="127"/>
      <c r="J70" s="126"/>
      <c r="K70" s="127" t="s">
        <v>93</v>
      </c>
      <c r="L70" s="127"/>
      <c r="M70" s="127"/>
      <c r="N70" s="127"/>
      <c r="O70" s="127"/>
      <c r="P70" s="127"/>
      <c r="Q70" s="127"/>
      <c r="R70" s="127"/>
      <c r="S70" s="127"/>
      <c r="T70" s="127"/>
      <c r="U70" s="127"/>
      <c r="V70" s="127"/>
      <c r="W70" s="127"/>
      <c r="X70" s="127"/>
      <c r="Y70" s="127"/>
      <c r="Z70" s="127"/>
      <c r="AA70" s="127"/>
      <c r="AB70" s="127"/>
      <c r="AC70" s="127"/>
      <c r="AD70" s="127"/>
      <c r="AE70" s="127"/>
      <c r="AF70" s="127"/>
      <c r="AG70" s="128">
        <f>'02 - Zemní práce_04'!J32</f>
        <v>0</v>
      </c>
      <c r="AH70" s="126"/>
      <c r="AI70" s="126"/>
      <c r="AJ70" s="126"/>
      <c r="AK70" s="126"/>
      <c r="AL70" s="126"/>
      <c r="AM70" s="126"/>
      <c r="AN70" s="128">
        <f>SUM(AG70,AT70)</f>
        <v>0</v>
      </c>
      <c r="AO70" s="126"/>
      <c r="AP70" s="126"/>
      <c r="AQ70" s="129" t="s">
        <v>90</v>
      </c>
      <c r="AR70" s="66"/>
      <c r="AS70" s="130">
        <v>0</v>
      </c>
      <c r="AT70" s="131">
        <f>ROUND(SUM(AV70:AW70),2)</f>
        <v>0</v>
      </c>
      <c r="AU70" s="132">
        <f>'02 - Zemní práce_04'!P86</f>
        <v>0</v>
      </c>
      <c r="AV70" s="131">
        <f>'02 - Zemní práce_04'!J35</f>
        <v>0</v>
      </c>
      <c r="AW70" s="131">
        <f>'02 - Zemní práce_04'!J36</f>
        <v>0</v>
      </c>
      <c r="AX70" s="131">
        <f>'02 - Zemní práce_04'!J37</f>
        <v>0</v>
      </c>
      <c r="AY70" s="131">
        <f>'02 - Zemní práce_04'!J38</f>
        <v>0</v>
      </c>
      <c r="AZ70" s="131">
        <f>'02 - Zemní práce_04'!F35</f>
        <v>0</v>
      </c>
      <c r="BA70" s="131">
        <f>'02 - Zemní práce_04'!F36</f>
        <v>0</v>
      </c>
      <c r="BB70" s="131">
        <f>'02 - Zemní práce_04'!F37</f>
        <v>0</v>
      </c>
      <c r="BC70" s="131">
        <f>'02 - Zemní práce_04'!F38</f>
        <v>0</v>
      </c>
      <c r="BD70" s="133">
        <f>'02 - Zemní práce_04'!F39</f>
        <v>0</v>
      </c>
      <c r="BE70" s="4"/>
      <c r="BT70" s="134" t="s">
        <v>86</v>
      </c>
      <c r="BV70" s="134" t="s">
        <v>79</v>
      </c>
      <c r="BW70" s="134" t="s">
        <v>121</v>
      </c>
      <c r="BX70" s="134" t="s">
        <v>118</v>
      </c>
      <c r="CL70" s="134" t="s">
        <v>32</v>
      </c>
    </row>
    <row r="71" s="7" customFormat="1" ht="16.5" customHeight="1">
      <c r="A71" s="125" t="s">
        <v>87</v>
      </c>
      <c r="B71" s="112"/>
      <c r="C71" s="113"/>
      <c r="D71" s="114" t="s">
        <v>122</v>
      </c>
      <c r="E71" s="114"/>
      <c r="F71" s="114"/>
      <c r="G71" s="114"/>
      <c r="H71" s="114"/>
      <c r="I71" s="115"/>
      <c r="J71" s="114" t="s">
        <v>123</v>
      </c>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7">
        <f>'100 - VON'!J30</f>
        <v>0</v>
      </c>
      <c r="AH71" s="115"/>
      <c r="AI71" s="115"/>
      <c r="AJ71" s="115"/>
      <c r="AK71" s="115"/>
      <c r="AL71" s="115"/>
      <c r="AM71" s="115"/>
      <c r="AN71" s="117">
        <f>SUM(AG71,AT71)</f>
        <v>0</v>
      </c>
      <c r="AO71" s="115"/>
      <c r="AP71" s="115"/>
      <c r="AQ71" s="118" t="s">
        <v>123</v>
      </c>
      <c r="AR71" s="119"/>
      <c r="AS71" s="135">
        <v>0</v>
      </c>
      <c r="AT71" s="136">
        <f>ROUND(SUM(AV71:AW71),2)</f>
        <v>0</v>
      </c>
      <c r="AU71" s="137">
        <f>'100 - VON'!P81</f>
        <v>0</v>
      </c>
      <c r="AV71" s="136">
        <f>'100 - VON'!J33</f>
        <v>0</v>
      </c>
      <c r="AW71" s="136">
        <f>'100 - VON'!J34</f>
        <v>0</v>
      </c>
      <c r="AX71" s="136">
        <f>'100 - VON'!J35</f>
        <v>0</v>
      </c>
      <c r="AY71" s="136">
        <f>'100 - VON'!J36</f>
        <v>0</v>
      </c>
      <c r="AZ71" s="136">
        <f>'100 - VON'!F33</f>
        <v>0</v>
      </c>
      <c r="BA71" s="136">
        <f>'100 - VON'!F34</f>
        <v>0</v>
      </c>
      <c r="BB71" s="136">
        <f>'100 - VON'!F35</f>
        <v>0</v>
      </c>
      <c r="BC71" s="136">
        <f>'100 - VON'!F36</f>
        <v>0</v>
      </c>
      <c r="BD71" s="138">
        <f>'100 - VON'!F37</f>
        <v>0</v>
      </c>
      <c r="BE71" s="7"/>
      <c r="BT71" s="124" t="s">
        <v>84</v>
      </c>
      <c r="BV71" s="124" t="s">
        <v>79</v>
      </c>
      <c r="BW71" s="124" t="s">
        <v>124</v>
      </c>
      <c r="BX71" s="124" t="s">
        <v>5</v>
      </c>
      <c r="CL71" s="124" t="s">
        <v>32</v>
      </c>
      <c r="CM71" s="124" t="s">
        <v>86</v>
      </c>
    </row>
    <row r="72" s="2" customFormat="1" ht="30" customHeight="1">
      <c r="A72" s="39"/>
      <c r="B72" s="40"/>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5"/>
      <c r="AS72" s="39"/>
      <c r="AT72" s="39"/>
      <c r="AU72" s="39"/>
      <c r="AV72" s="39"/>
      <c r="AW72" s="39"/>
      <c r="AX72" s="39"/>
      <c r="AY72" s="39"/>
      <c r="AZ72" s="39"/>
      <c r="BA72" s="39"/>
      <c r="BB72" s="39"/>
      <c r="BC72" s="39"/>
      <c r="BD72" s="39"/>
      <c r="BE72" s="39"/>
    </row>
    <row r="73" s="2" customFormat="1" ht="6.96" customHeight="1">
      <c r="A73" s="39"/>
      <c r="B73" s="60"/>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45"/>
      <c r="AS73" s="39"/>
      <c r="AT73" s="39"/>
      <c r="AU73" s="39"/>
      <c r="AV73" s="39"/>
      <c r="AW73" s="39"/>
      <c r="AX73" s="39"/>
      <c r="AY73" s="39"/>
      <c r="AZ73" s="39"/>
      <c r="BA73" s="39"/>
      <c r="BB73" s="39"/>
      <c r="BC73" s="39"/>
      <c r="BD73" s="39"/>
      <c r="BE73" s="39"/>
    </row>
  </sheetData>
  <sheetProtection sheet="1" formatColumns="0" formatRows="0" objects="1" scenarios="1" spinCount="100000" saltValue="JaP4GK00V0kys9azo/AbRVTwZR8XYJy0K9+1hT2aFZVkQCJ3VAkk98viRmnU5y73iA65TW/lE4OkRxPIViDbkA==" hashValue="Xbl2qPuymlC9KYYRR1vM4/y7+FWAtZif6zglkCjvi0EyZx0nBSndVmbchTb8QX9aaJSLid8VJZ0GTRl41ZRg5w==" algorithmName="SHA-512" password="CC35"/>
  <mergeCells count="106">
    <mergeCell ref="C52:G52"/>
    <mergeCell ref="D59:H59"/>
    <mergeCell ref="D62:H62"/>
    <mergeCell ref="D55:H55"/>
    <mergeCell ref="E61:I61"/>
    <mergeCell ref="E58:I58"/>
    <mergeCell ref="E63:I63"/>
    <mergeCell ref="E57:I57"/>
    <mergeCell ref="E60:I60"/>
    <mergeCell ref="E56:I56"/>
    <mergeCell ref="E64:I64"/>
    <mergeCell ref="I52:AF52"/>
    <mergeCell ref="J59:AF59"/>
    <mergeCell ref="J62:AF62"/>
    <mergeCell ref="J55:AF55"/>
    <mergeCell ref="K61:AF61"/>
    <mergeCell ref="K60:AF60"/>
    <mergeCell ref="K56:AF56"/>
    <mergeCell ref="K63:AF63"/>
    <mergeCell ref="K57:AF57"/>
    <mergeCell ref="K64:AF64"/>
    <mergeCell ref="K58:AF58"/>
    <mergeCell ref="L45:AO45"/>
    <mergeCell ref="D65:H65"/>
    <mergeCell ref="J65:AF65"/>
    <mergeCell ref="E66:I66"/>
    <mergeCell ref="K66:AF66"/>
    <mergeCell ref="E67:I67"/>
    <mergeCell ref="K67:AF67"/>
    <mergeCell ref="D68:H68"/>
    <mergeCell ref="J68:AF68"/>
    <mergeCell ref="E69:I69"/>
    <mergeCell ref="K69:AF69"/>
    <mergeCell ref="E70:I70"/>
    <mergeCell ref="K70:AF70"/>
    <mergeCell ref="D71:H71"/>
    <mergeCell ref="J71:AF71"/>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G60:AM60"/>
    <mergeCell ref="AG62:AM62"/>
    <mergeCell ref="AG63:AM63"/>
    <mergeCell ref="AG64:AM64"/>
    <mergeCell ref="AG58:AM58"/>
    <mergeCell ref="AG57:AM57"/>
    <mergeCell ref="AG56:AM56"/>
    <mergeCell ref="AG55:AM55"/>
    <mergeCell ref="AG59:AM59"/>
    <mergeCell ref="AG52:AM52"/>
    <mergeCell ref="AM47:AN47"/>
    <mergeCell ref="AM49:AP49"/>
    <mergeCell ref="AM50:AP50"/>
    <mergeCell ref="AN59:AP59"/>
    <mergeCell ref="AN64:AP64"/>
    <mergeCell ref="AN63:AP63"/>
    <mergeCell ref="AN52:AP52"/>
    <mergeCell ref="AN55:AP55"/>
    <mergeCell ref="AN61:AP61"/>
    <mergeCell ref="AN56:AP56"/>
    <mergeCell ref="AN60:AP60"/>
    <mergeCell ref="AN57:AP57"/>
    <mergeCell ref="AN62:AP62"/>
    <mergeCell ref="AN58:AP58"/>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54:AP54"/>
  </mergeCells>
  <hyperlinks>
    <hyperlink ref="A56" location="'01 - Technologie zab. zař.'!C2" display="/"/>
    <hyperlink ref="A57" location="'02 - Zemní práce'!C2" display="/"/>
    <hyperlink ref="A58" location="'03 - PZS v km 34,038'!C2" display="/"/>
    <hyperlink ref="A60" location="'01 - Sděl. zař. N. B.'!C2" display="/"/>
    <hyperlink ref="A61" location="'02 - Zemní práce_01'!C2" display="/"/>
    <hyperlink ref="A63" location="'01 - Napájení NN'!C2" display="/"/>
    <hyperlink ref="A64" location="'02 - Zemní práce_02'!C2" display="/"/>
    <hyperlink ref="A66" location="'01 - Rozvody NN'!C2" display="/"/>
    <hyperlink ref="A67" location="'02 - Zemní práce_03'!C2" display="/"/>
    <hyperlink ref="A69" location="'01 - EO výhybek'!C2" display="/"/>
    <hyperlink ref="A70" location="'02 - Zemní práce_04'!C2" display="/"/>
    <hyperlink ref="A71" location="'100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115</v>
      </c>
    </row>
    <row r="3" s="1" customFormat="1" ht="6.96" customHeight="1">
      <c r="B3" s="140"/>
      <c r="C3" s="141"/>
      <c r="D3" s="141"/>
      <c r="E3" s="141"/>
      <c r="F3" s="141"/>
      <c r="G3" s="141"/>
      <c r="H3" s="141"/>
      <c r="I3" s="141"/>
      <c r="J3" s="141"/>
      <c r="K3" s="141"/>
      <c r="L3" s="20"/>
      <c r="AT3" s="17"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2134</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1393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ROUND(J86,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ROUND((SUM(BE86:BE151)),  2)</f>
        <v>0</v>
      </c>
      <c r="G35" s="39"/>
      <c r="H35" s="39"/>
      <c r="I35" s="159">
        <v>0.20999999999999999</v>
      </c>
      <c r="J35" s="158">
        <f>ROUND(((SUM(BE86:BE151))*I35),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ROUND((SUM(BF86:BF151)),  2)</f>
        <v>0</v>
      </c>
      <c r="G36" s="39"/>
      <c r="H36" s="39"/>
      <c r="I36" s="159">
        <v>0.14999999999999999</v>
      </c>
      <c r="J36" s="158">
        <f>ROUND(((SUM(BF86:BF151))*I36),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ROUND((SUM(BG86:BG151)),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ROUND((SUM(BH86:BH151)),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ROUND((SUM(BI86:BI151)),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2134</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02 - Zemní práce</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J86</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1394</v>
      </c>
      <c r="E64" s="179"/>
      <c r="F64" s="179"/>
      <c r="G64" s="179"/>
      <c r="H64" s="179"/>
      <c r="I64" s="179"/>
      <c r="J64" s="180">
        <f>J87</f>
        <v>0</v>
      </c>
      <c r="K64" s="177"/>
      <c r="L64" s="181"/>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41"/>
      <c r="J65" s="41"/>
      <c r="K65" s="41"/>
      <c r="L65" s="146"/>
      <c r="S65" s="39"/>
      <c r="T65" s="39"/>
      <c r="U65" s="39"/>
      <c r="V65" s="39"/>
      <c r="W65" s="39"/>
      <c r="X65" s="39"/>
      <c r="Y65" s="39"/>
      <c r="Z65" s="39"/>
      <c r="AA65" s="39"/>
      <c r="AB65" s="39"/>
      <c r="AC65" s="39"/>
      <c r="AD65" s="39"/>
      <c r="AE65" s="39"/>
    </row>
    <row r="66" hidden="1" s="2" customFormat="1" ht="6.96" customHeight="1">
      <c r="A66" s="39"/>
      <c r="B66" s="60"/>
      <c r="C66" s="61"/>
      <c r="D66" s="61"/>
      <c r="E66" s="61"/>
      <c r="F66" s="61"/>
      <c r="G66" s="61"/>
      <c r="H66" s="61"/>
      <c r="I66" s="61"/>
      <c r="J66" s="61"/>
      <c r="K66" s="61"/>
      <c r="L66" s="146"/>
      <c r="S66" s="39"/>
      <c r="T66" s="39"/>
      <c r="U66" s="39"/>
      <c r="V66" s="39"/>
      <c r="W66" s="39"/>
      <c r="X66" s="39"/>
      <c r="Y66" s="39"/>
      <c r="Z66" s="39"/>
      <c r="AA66" s="39"/>
      <c r="AB66" s="39"/>
      <c r="AC66" s="39"/>
      <c r="AD66" s="39"/>
      <c r="AE66" s="39"/>
    </row>
    <row r="67" hidden="1"/>
    <row r="68" hidden="1"/>
    <row r="69" hidden="1"/>
    <row r="70" s="2" customFormat="1" ht="6.96" customHeight="1">
      <c r="A70" s="39"/>
      <c r="B70" s="62"/>
      <c r="C70" s="63"/>
      <c r="D70" s="63"/>
      <c r="E70" s="63"/>
      <c r="F70" s="63"/>
      <c r="G70" s="63"/>
      <c r="H70" s="63"/>
      <c r="I70" s="63"/>
      <c r="J70" s="63"/>
      <c r="K70" s="63"/>
      <c r="L70" s="146"/>
      <c r="S70" s="39"/>
      <c r="T70" s="39"/>
      <c r="U70" s="39"/>
      <c r="V70" s="39"/>
      <c r="W70" s="39"/>
      <c r="X70" s="39"/>
      <c r="Y70" s="39"/>
      <c r="Z70" s="39"/>
      <c r="AA70" s="39"/>
      <c r="AB70" s="39"/>
      <c r="AC70" s="39"/>
      <c r="AD70" s="39"/>
      <c r="AE70" s="39"/>
    </row>
    <row r="71" s="2" customFormat="1" ht="24.96" customHeight="1">
      <c r="A71" s="39"/>
      <c r="B71" s="40"/>
      <c r="C71" s="23" t="s">
        <v>178</v>
      </c>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16.5" customHeight="1">
      <c r="A74" s="39"/>
      <c r="B74" s="40"/>
      <c r="C74" s="41"/>
      <c r="D74" s="41"/>
      <c r="E74" s="171" t="str">
        <f>E7</f>
        <v>Oprava zabezpečovacího zařízení v žst. Nový Bydžov</v>
      </c>
      <c r="F74" s="32"/>
      <c r="G74" s="32"/>
      <c r="H74" s="32"/>
      <c r="I74" s="41"/>
      <c r="J74" s="41"/>
      <c r="K74" s="41"/>
      <c r="L74" s="146"/>
      <c r="S74" s="39"/>
      <c r="T74" s="39"/>
      <c r="U74" s="39"/>
      <c r="V74" s="39"/>
      <c r="W74" s="39"/>
      <c r="X74" s="39"/>
      <c r="Y74" s="39"/>
      <c r="Z74" s="39"/>
      <c r="AA74" s="39"/>
      <c r="AB74" s="39"/>
      <c r="AC74" s="39"/>
      <c r="AD74" s="39"/>
      <c r="AE74" s="39"/>
    </row>
    <row r="75" s="1" customFormat="1" ht="12" customHeight="1">
      <c r="B75" s="21"/>
      <c r="C75" s="32" t="s">
        <v>145</v>
      </c>
      <c r="D75" s="22"/>
      <c r="E75" s="22"/>
      <c r="F75" s="22"/>
      <c r="G75" s="22"/>
      <c r="H75" s="22"/>
      <c r="I75" s="22"/>
      <c r="J75" s="22"/>
      <c r="K75" s="22"/>
      <c r="L75" s="20"/>
    </row>
    <row r="76" s="2" customFormat="1" ht="16.5" customHeight="1">
      <c r="A76" s="39"/>
      <c r="B76" s="40"/>
      <c r="C76" s="41"/>
      <c r="D76" s="41"/>
      <c r="E76" s="171" t="s">
        <v>2134</v>
      </c>
      <c r="F76" s="41"/>
      <c r="G76" s="41"/>
      <c r="H76" s="41"/>
      <c r="I76" s="41"/>
      <c r="J76" s="41"/>
      <c r="K76" s="41"/>
      <c r="L76" s="146"/>
      <c r="S76" s="39"/>
      <c r="T76" s="39"/>
      <c r="U76" s="39"/>
      <c r="V76" s="39"/>
      <c r="W76" s="39"/>
      <c r="X76" s="39"/>
      <c r="Y76" s="39"/>
      <c r="Z76" s="39"/>
      <c r="AA76" s="39"/>
      <c r="AB76" s="39"/>
      <c r="AC76" s="39"/>
      <c r="AD76" s="39"/>
      <c r="AE76" s="39"/>
    </row>
    <row r="77" s="2" customFormat="1" ht="12" customHeight="1">
      <c r="A77" s="39"/>
      <c r="B77" s="40"/>
      <c r="C77" s="32" t="s">
        <v>153</v>
      </c>
      <c r="D77" s="41"/>
      <c r="E77" s="41"/>
      <c r="F77" s="41"/>
      <c r="G77" s="41"/>
      <c r="H77" s="41"/>
      <c r="I77" s="41"/>
      <c r="J77" s="41"/>
      <c r="K77" s="41"/>
      <c r="L77" s="146"/>
      <c r="S77" s="39"/>
      <c r="T77" s="39"/>
      <c r="U77" s="39"/>
      <c r="V77" s="39"/>
      <c r="W77" s="39"/>
      <c r="X77" s="39"/>
      <c r="Y77" s="39"/>
      <c r="Z77" s="39"/>
      <c r="AA77" s="39"/>
      <c r="AB77" s="39"/>
      <c r="AC77" s="39"/>
      <c r="AD77" s="39"/>
      <c r="AE77" s="39"/>
    </row>
    <row r="78" s="2" customFormat="1" ht="16.5" customHeight="1">
      <c r="A78" s="39"/>
      <c r="B78" s="40"/>
      <c r="C78" s="41"/>
      <c r="D78" s="41"/>
      <c r="E78" s="70" t="str">
        <f>E11</f>
        <v>02 - Zemní práce</v>
      </c>
      <c r="F78" s="41"/>
      <c r="G78" s="41"/>
      <c r="H78" s="41"/>
      <c r="I78" s="41"/>
      <c r="J78" s="41"/>
      <c r="K78" s="41"/>
      <c r="L78" s="146"/>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žst. Nový Bydžov</v>
      </c>
      <c r="G80" s="41"/>
      <c r="H80" s="41"/>
      <c r="I80" s="32" t="s">
        <v>24</v>
      </c>
      <c r="J80" s="73" t="str">
        <f>IF(J14="","",J14)</f>
        <v>14. 6. 2023</v>
      </c>
      <c r="K80" s="41"/>
      <c r="L80" s="146"/>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6"/>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s.o., Oblastní ředitelství HK</v>
      </c>
      <c r="G82" s="41"/>
      <c r="H82" s="41"/>
      <c r="I82" s="32" t="s">
        <v>37</v>
      </c>
      <c r="J82" s="37" t="str">
        <f>E23</f>
        <v>Signal Projekt s.r.o.</v>
      </c>
      <c r="K82" s="41"/>
      <c r="L82" s="146"/>
      <c r="S82" s="39"/>
      <c r="T82" s="39"/>
      <c r="U82" s="39"/>
      <c r="V82" s="39"/>
      <c r="W82" s="39"/>
      <c r="X82" s="39"/>
      <c r="Y82" s="39"/>
      <c r="Z82" s="39"/>
      <c r="AA82" s="39"/>
      <c r="AB82" s="39"/>
      <c r="AC82" s="39"/>
      <c r="AD82" s="39"/>
      <c r="AE82" s="39"/>
    </row>
    <row r="83" s="2" customFormat="1" ht="15.15" customHeight="1">
      <c r="A83" s="39"/>
      <c r="B83" s="40"/>
      <c r="C83" s="32" t="s">
        <v>35</v>
      </c>
      <c r="D83" s="41"/>
      <c r="E83" s="41"/>
      <c r="F83" s="27" t="str">
        <f>IF(E20="","",E20)</f>
        <v>Vyplň údaj</v>
      </c>
      <c r="G83" s="41"/>
      <c r="H83" s="41"/>
      <c r="I83" s="32" t="s">
        <v>40</v>
      </c>
      <c r="J83" s="37" t="str">
        <f>E26</f>
        <v>Signal Projekt s.r.o.</v>
      </c>
      <c r="K83" s="41"/>
      <c r="L83" s="146"/>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11" customFormat="1" ht="29.28" customHeight="1">
      <c r="A85" s="187"/>
      <c r="B85" s="188"/>
      <c r="C85" s="189" t="s">
        <v>179</v>
      </c>
      <c r="D85" s="190" t="s">
        <v>62</v>
      </c>
      <c r="E85" s="190" t="s">
        <v>58</v>
      </c>
      <c r="F85" s="190" t="s">
        <v>59</v>
      </c>
      <c r="G85" s="190" t="s">
        <v>180</v>
      </c>
      <c r="H85" s="190" t="s">
        <v>181</v>
      </c>
      <c r="I85" s="190" t="s">
        <v>182</v>
      </c>
      <c r="J85" s="190" t="s">
        <v>157</v>
      </c>
      <c r="K85" s="191" t="s">
        <v>183</v>
      </c>
      <c r="L85" s="192"/>
      <c r="M85" s="93" t="s">
        <v>32</v>
      </c>
      <c r="N85" s="94" t="s">
        <v>47</v>
      </c>
      <c r="O85" s="94" t="s">
        <v>184</v>
      </c>
      <c r="P85" s="94" t="s">
        <v>185</v>
      </c>
      <c r="Q85" s="94" t="s">
        <v>186</v>
      </c>
      <c r="R85" s="94" t="s">
        <v>187</v>
      </c>
      <c r="S85" s="94" t="s">
        <v>188</v>
      </c>
      <c r="T85" s="95" t="s">
        <v>189</v>
      </c>
      <c r="U85" s="187"/>
      <c r="V85" s="187"/>
      <c r="W85" s="187"/>
      <c r="X85" s="187"/>
      <c r="Y85" s="187"/>
      <c r="Z85" s="187"/>
      <c r="AA85" s="187"/>
      <c r="AB85" s="187"/>
      <c r="AC85" s="187"/>
      <c r="AD85" s="187"/>
      <c r="AE85" s="187"/>
    </row>
    <row r="86" s="2" customFormat="1" ht="22.8" customHeight="1">
      <c r="A86" s="39"/>
      <c r="B86" s="40"/>
      <c r="C86" s="100" t="s">
        <v>190</v>
      </c>
      <c r="D86" s="41"/>
      <c r="E86" s="41"/>
      <c r="F86" s="41"/>
      <c r="G86" s="41"/>
      <c r="H86" s="41"/>
      <c r="I86" s="41"/>
      <c r="J86" s="193">
        <f>BK86</f>
        <v>0</v>
      </c>
      <c r="K86" s="41"/>
      <c r="L86" s="45"/>
      <c r="M86" s="96"/>
      <c r="N86" s="194"/>
      <c r="O86" s="97"/>
      <c r="P86" s="195">
        <f>P87</f>
        <v>0</v>
      </c>
      <c r="Q86" s="97"/>
      <c r="R86" s="195">
        <f>R87</f>
        <v>113.92698</v>
      </c>
      <c r="S86" s="97"/>
      <c r="T86" s="196">
        <f>T87</f>
        <v>27.200000000000003</v>
      </c>
      <c r="U86" s="39"/>
      <c r="V86" s="39"/>
      <c r="W86" s="39"/>
      <c r="X86" s="39"/>
      <c r="Y86" s="39"/>
      <c r="Z86" s="39"/>
      <c r="AA86" s="39"/>
      <c r="AB86" s="39"/>
      <c r="AC86" s="39"/>
      <c r="AD86" s="39"/>
      <c r="AE86" s="39"/>
      <c r="AT86" s="17" t="s">
        <v>76</v>
      </c>
      <c r="AU86" s="17" t="s">
        <v>158</v>
      </c>
      <c r="BK86" s="197">
        <f>BK87</f>
        <v>0</v>
      </c>
    </row>
    <row r="87" s="12" customFormat="1" ht="25.92" customHeight="1">
      <c r="A87" s="12"/>
      <c r="B87" s="198"/>
      <c r="C87" s="199"/>
      <c r="D87" s="200" t="s">
        <v>76</v>
      </c>
      <c r="E87" s="201" t="s">
        <v>88</v>
      </c>
      <c r="F87" s="201" t="s">
        <v>93</v>
      </c>
      <c r="G87" s="199"/>
      <c r="H87" s="199"/>
      <c r="I87" s="202"/>
      <c r="J87" s="203">
        <f>BK87</f>
        <v>0</v>
      </c>
      <c r="K87" s="199"/>
      <c r="L87" s="204"/>
      <c r="M87" s="205"/>
      <c r="N87" s="206"/>
      <c r="O87" s="206"/>
      <c r="P87" s="207">
        <f>SUM(P88:P151)</f>
        <v>0</v>
      </c>
      <c r="Q87" s="206"/>
      <c r="R87" s="207">
        <f>SUM(R88:R151)</f>
        <v>113.92698</v>
      </c>
      <c r="S87" s="206"/>
      <c r="T87" s="208">
        <f>SUM(T88:T151)</f>
        <v>27.200000000000003</v>
      </c>
      <c r="U87" s="12"/>
      <c r="V87" s="12"/>
      <c r="W87" s="12"/>
      <c r="X87" s="12"/>
      <c r="Y87" s="12"/>
      <c r="Z87" s="12"/>
      <c r="AA87" s="12"/>
      <c r="AB87" s="12"/>
      <c r="AC87" s="12"/>
      <c r="AD87" s="12"/>
      <c r="AE87" s="12"/>
      <c r="AR87" s="209" t="s">
        <v>84</v>
      </c>
      <c r="AT87" s="210" t="s">
        <v>76</v>
      </c>
      <c r="AU87" s="210" t="s">
        <v>77</v>
      </c>
      <c r="AY87" s="209" t="s">
        <v>194</v>
      </c>
      <c r="BK87" s="211">
        <f>SUM(BK88:BK151)</f>
        <v>0</v>
      </c>
    </row>
    <row r="88" s="2" customFormat="1" ht="16.5" customHeight="1">
      <c r="A88" s="39"/>
      <c r="B88" s="40"/>
      <c r="C88" s="261" t="s">
        <v>84</v>
      </c>
      <c r="D88" s="261" t="s">
        <v>222</v>
      </c>
      <c r="E88" s="262" t="s">
        <v>1403</v>
      </c>
      <c r="F88" s="263" t="s">
        <v>1404</v>
      </c>
      <c r="G88" s="264" t="s">
        <v>399</v>
      </c>
      <c r="H88" s="265">
        <v>1.2</v>
      </c>
      <c r="I88" s="266"/>
      <c r="J88" s="267">
        <f>ROUND(I88*H88,2)</f>
        <v>0</v>
      </c>
      <c r="K88" s="263" t="s">
        <v>1405</v>
      </c>
      <c r="L88" s="45"/>
      <c r="M88" s="268" t="s">
        <v>32</v>
      </c>
      <c r="N88" s="269" t="s">
        <v>48</v>
      </c>
      <c r="O88" s="85"/>
      <c r="P88" s="224">
        <f>O88*H88</f>
        <v>0</v>
      </c>
      <c r="Q88" s="224">
        <v>0.0088000000000000005</v>
      </c>
      <c r="R88" s="224">
        <f>Q88*H88</f>
        <v>0.01056</v>
      </c>
      <c r="S88" s="224">
        <v>0</v>
      </c>
      <c r="T88" s="225">
        <f>S88*H88</f>
        <v>0</v>
      </c>
      <c r="U88" s="39"/>
      <c r="V88" s="39"/>
      <c r="W88" s="39"/>
      <c r="X88" s="39"/>
      <c r="Y88" s="39"/>
      <c r="Z88" s="39"/>
      <c r="AA88" s="39"/>
      <c r="AB88" s="39"/>
      <c r="AC88" s="39"/>
      <c r="AD88" s="39"/>
      <c r="AE88" s="39"/>
      <c r="AR88" s="226" t="s">
        <v>263</v>
      </c>
      <c r="AT88" s="226" t="s">
        <v>222</v>
      </c>
      <c r="AU88" s="226" t="s">
        <v>84</v>
      </c>
      <c r="AY88" s="17" t="s">
        <v>194</v>
      </c>
      <c r="BE88" s="227">
        <f>IF(N88="základní",J88,0)</f>
        <v>0</v>
      </c>
      <c r="BF88" s="227">
        <f>IF(N88="snížená",J88,0)</f>
        <v>0</v>
      </c>
      <c r="BG88" s="227">
        <f>IF(N88="zákl. přenesená",J88,0)</f>
        <v>0</v>
      </c>
      <c r="BH88" s="227">
        <f>IF(N88="sníž. přenesená",J88,0)</f>
        <v>0</v>
      </c>
      <c r="BI88" s="227">
        <f>IF(N88="nulová",J88,0)</f>
        <v>0</v>
      </c>
      <c r="BJ88" s="17" t="s">
        <v>84</v>
      </c>
      <c r="BK88" s="227">
        <f>ROUND(I88*H88,2)</f>
        <v>0</v>
      </c>
      <c r="BL88" s="17" t="s">
        <v>263</v>
      </c>
      <c r="BM88" s="226" t="s">
        <v>2343</v>
      </c>
    </row>
    <row r="89" s="2" customFormat="1">
      <c r="A89" s="39"/>
      <c r="B89" s="40"/>
      <c r="C89" s="41"/>
      <c r="D89" s="279" t="s">
        <v>1407</v>
      </c>
      <c r="E89" s="41"/>
      <c r="F89" s="280" t="s">
        <v>1408</v>
      </c>
      <c r="G89" s="41"/>
      <c r="H89" s="41"/>
      <c r="I89" s="271"/>
      <c r="J89" s="41"/>
      <c r="K89" s="41"/>
      <c r="L89" s="45"/>
      <c r="M89" s="272"/>
      <c r="N89" s="273"/>
      <c r="O89" s="85"/>
      <c r="P89" s="85"/>
      <c r="Q89" s="85"/>
      <c r="R89" s="85"/>
      <c r="S89" s="85"/>
      <c r="T89" s="86"/>
      <c r="U89" s="39"/>
      <c r="V89" s="39"/>
      <c r="W89" s="39"/>
      <c r="X89" s="39"/>
      <c r="Y89" s="39"/>
      <c r="Z89" s="39"/>
      <c r="AA89" s="39"/>
      <c r="AB89" s="39"/>
      <c r="AC89" s="39"/>
      <c r="AD89" s="39"/>
      <c r="AE89" s="39"/>
      <c r="AT89" s="17" t="s">
        <v>1407</v>
      </c>
      <c r="AU89" s="17" t="s">
        <v>84</v>
      </c>
    </row>
    <row r="90" s="2" customFormat="1" ht="33" customHeight="1">
      <c r="A90" s="39"/>
      <c r="B90" s="40"/>
      <c r="C90" s="261" t="s">
        <v>86</v>
      </c>
      <c r="D90" s="261" t="s">
        <v>222</v>
      </c>
      <c r="E90" s="262" t="s">
        <v>2344</v>
      </c>
      <c r="F90" s="263" t="s">
        <v>2345</v>
      </c>
      <c r="G90" s="264" t="s">
        <v>1411</v>
      </c>
      <c r="H90" s="265">
        <v>40</v>
      </c>
      <c r="I90" s="266"/>
      <c r="J90" s="267">
        <f>ROUND(I90*H90,2)</f>
        <v>0</v>
      </c>
      <c r="K90" s="263" t="s">
        <v>1405</v>
      </c>
      <c r="L90" s="45"/>
      <c r="M90" s="268" t="s">
        <v>32</v>
      </c>
      <c r="N90" s="269" t="s">
        <v>48</v>
      </c>
      <c r="O90" s="85"/>
      <c r="P90" s="224">
        <f>O90*H90</f>
        <v>0</v>
      </c>
      <c r="Q90" s="224">
        <v>0</v>
      </c>
      <c r="R90" s="224">
        <f>Q90*H90</f>
        <v>0</v>
      </c>
      <c r="S90" s="224">
        <v>0.29499999999999998</v>
      </c>
      <c r="T90" s="225">
        <f>S90*H90</f>
        <v>11.799999999999999</v>
      </c>
      <c r="U90" s="39"/>
      <c r="V90" s="39"/>
      <c r="W90" s="39"/>
      <c r="X90" s="39"/>
      <c r="Y90" s="39"/>
      <c r="Z90" s="39"/>
      <c r="AA90" s="39"/>
      <c r="AB90" s="39"/>
      <c r="AC90" s="39"/>
      <c r="AD90" s="39"/>
      <c r="AE90" s="39"/>
      <c r="AR90" s="226" t="s">
        <v>84</v>
      </c>
      <c r="AT90" s="226" t="s">
        <v>222</v>
      </c>
      <c r="AU90" s="226" t="s">
        <v>84</v>
      </c>
      <c r="AY90" s="17" t="s">
        <v>194</v>
      </c>
      <c r="BE90" s="227">
        <f>IF(N90="základní",J90,0)</f>
        <v>0</v>
      </c>
      <c r="BF90" s="227">
        <f>IF(N90="snížená",J90,0)</f>
        <v>0</v>
      </c>
      <c r="BG90" s="227">
        <f>IF(N90="zákl. přenesená",J90,0)</f>
        <v>0</v>
      </c>
      <c r="BH90" s="227">
        <f>IF(N90="sníž. přenesená",J90,0)</f>
        <v>0</v>
      </c>
      <c r="BI90" s="227">
        <f>IF(N90="nulová",J90,0)</f>
        <v>0</v>
      </c>
      <c r="BJ90" s="17" t="s">
        <v>84</v>
      </c>
      <c r="BK90" s="227">
        <f>ROUND(I90*H90,2)</f>
        <v>0</v>
      </c>
      <c r="BL90" s="17" t="s">
        <v>84</v>
      </c>
      <c r="BM90" s="226" t="s">
        <v>2346</v>
      </c>
    </row>
    <row r="91" s="2" customFormat="1">
      <c r="A91" s="39"/>
      <c r="B91" s="40"/>
      <c r="C91" s="41"/>
      <c r="D91" s="279" t="s">
        <v>1407</v>
      </c>
      <c r="E91" s="41"/>
      <c r="F91" s="280" t="s">
        <v>2347</v>
      </c>
      <c r="G91" s="41"/>
      <c r="H91" s="41"/>
      <c r="I91" s="271"/>
      <c r="J91" s="41"/>
      <c r="K91" s="41"/>
      <c r="L91" s="45"/>
      <c r="M91" s="272"/>
      <c r="N91" s="273"/>
      <c r="O91" s="85"/>
      <c r="P91" s="85"/>
      <c r="Q91" s="85"/>
      <c r="R91" s="85"/>
      <c r="S91" s="85"/>
      <c r="T91" s="86"/>
      <c r="U91" s="39"/>
      <c r="V91" s="39"/>
      <c r="W91" s="39"/>
      <c r="X91" s="39"/>
      <c r="Y91" s="39"/>
      <c r="Z91" s="39"/>
      <c r="AA91" s="39"/>
      <c r="AB91" s="39"/>
      <c r="AC91" s="39"/>
      <c r="AD91" s="39"/>
      <c r="AE91" s="39"/>
      <c r="AT91" s="17" t="s">
        <v>1407</v>
      </c>
      <c r="AU91" s="17" t="s">
        <v>84</v>
      </c>
    </row>
    <row r="92" s="14" customFormat="1">
      <c r="A92" s="14"/>
      <c r="B92" s="239"/>
      <c r="C92" s="240"/>
      <c r="D92" s="230" t="s">
        <v>204</v>
      </c>
      <c r="E92" s="241" t="s">
        <v>32</v>
      </c>
      <c r="F92" s="242" t="s">
        <v>2348</v>
      </c>
      <c r="G92" s="240"/>
      <c r="H92" s="243">
        <v>40</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204</v>
      </c>
      <c r="AU92" s="249" t="s">
        <v>84</v>
      </c>
      <c r="AV92" s="14" t="s">
        <v>86</v>
      </c>
      <c r="AW92" s="14" t="s">
        <v>39</v>
      </c>
      <c r="AX92" s="14" t="s">
        <v>84</v>
      </c>
      <c r="AY92" s="249" t="s">
        <v>194</v>
      </c>
    </row>
    <row r="93" s="2" customFormat="1" ht="33" customHeight="1">
      <c r="A93" s="39"/>
      <c r="B93" s="40"/>
      <c r="C93" s="261" t="s">
        <v>193</v>
      </c>
      <c r="D93" s="261" t="s">
        <v>222</v>
      </c>
      <c r="E93" s="262" t="s">
        <v>1492</v>
      </c>
      <c r="F93" s="263" t="s">
        <v>1493</v>
      </c>
      <c r="G93" s="264" t="s">
        <v>1433</v>
      </c>
      <c r="H93" s="265">
        <v>1</v>
      </c>
      <c r="I93" s="266"/>
      <c r="J93" s="267">
        <f>ROUND(I93*H93,2)</f>
        <v>0</v>
      </c>
      <c r="K93" s="263" t="s">
        <v>1405</v>
      </c>
      <c r="L93" s="45"/>
      <c r="M93" s="268" t="s">
        <v>32</v>
      </c>
      <c r="N93" s="269" t="s">
        <v>48</v>
      </c>
      <c r="O93" s="85"/>
      <c r="P93" s="224">
        <f>O93*H93</f>
        <v>0</v>
      </c>
      <c r="Q93" s="224">
        <v>0</v>
      </c>
      <c r="R93" s="224">
        <f>Q93*H93</f>
        <v>0</v>
      </c>
      <c r="S93" s="224">
        <v>0</v>
      </c>
      <c r="T93" s="225">
        <f>S93*H93</f>
        <v>0</v>
      </c>
      <c r="U93" s="39"/>
      <c r="V93" s="39"/>
      <c r="W93" s="39"/>
      <c r="X93" s="39"/>
      <c r="Y93" s="39"/>
      <c r="Z93" s="39"/>
      <c r="AA93" s="39"/>
      <c r="AB93" s="39"/>
      <c r="AC93" s="39"/>
      <c r="AD93" s="39"/>
      <c r="AE93" s="39"/>
      <c r="AR93" s="226" t="s">
        <v>208</v>
      </c>
      <c r="AT93" s="226" t="s">
        <v>222</v>
      </c>
      <c r="AU93" s="226" t="s">
        <v>84</v>
      </c>
      <c r="AY93" s="17" t="s">
        <v>194</v>
      </c>
      <c r="BE93" s="227">
        <f>IF(N93="základní",J93,0)</f>
        <v>0</v>
      </c>
      <c r="BF93" s="227">
        <f>IF(N93="snížená",J93,0)</f>
        <v>0</v>
      </c>
      <c r="BG93" s="227">
        <f>IF(N93="zákl. přenesená",J93,0)</f>
        <v>0</v>
      </c>
      <c r="BH93" s="227">
        <f>IF(N93="sníž. přenesená",J93,0)</f>
        <v>0</v>
      </c>
      <c r="BI93" s="227">
        <f>IF(N93="nulová",J93,0)</f>
        <v>0</v>
      </c>
      <c r="BJ93" s="17" t="s">
        <v>84</v>
      </c>
      <c r="BK93" s="227">
        <f>ROUND(I93*H93,2)</f>
        <v>0</v>
      </c>
      <c r="BL93" s="17" t="s">
        <v>208</v>
      </c>
      <c r="BM93" s="226" t="s">
        <v>2349</v>
      </c>
    </row>
    <row r="94" s="2" customFormat="1">
      <c r="A94" s="39"/>
      <c r="B94" s="40"/>
      <c r="C94" s="41"/>
      <c r="D94" s="279" t="s">
        <v>1407</v>
      </c>
      <c r="E94" s="41"/>
      <c r="F94" s="280" t="s">
        <v>1495</v>
      </c>
      <c r="G94" s="41"/>
      <c r="H94" s="41"/>
      <c r="I94" s="271"/>
      <c r="J94" s="41"/>
      <c r="K94" s="41"/>
      <c r="L94" s="45"/>
      <c r="M94" s="272"/>
      <c r="N94" s="273"/>
      <c r="O94" s="85"/>
      <c r="P94" s="85"/>
      <c r="Q94" s="85"/>
      <c r="R94" s="85"/>
      <c r="S94" s="85"/>
      <c r="T94" s="86"/>
      <c r="U94" s="39"/>
      <c r="V94" s="39"/>
      <c r="W94" s="39"/>
      <c r="X94" s="39"/>
      <c r="Y94" s="39"/>
      <c r="Z94" s="39"/>
      <c r="AA94" s="39"/>
      <c r="AB94" s="39"/>
      <c r="AC94" s="39"/>
      <c r="AD94" s="39"/>
      <c r="AE94" s="39"/>
      <c r="AT94" s="17" t="s">
        <v>1407</v>
      </c>
      <c r="AU94" s="17" t="s">
        <v>84</v>
      </c>
    </row>
    <row r="95" s="13" customFormat="1">
      <c r="A95" s="13"/>
      <c r="B95" s="228"/>
      <c r="C95" s="229"/>
      <c r="D95" s="230" t="s">
        <v>204</v>
      </c>
      <c r="E95" s="231" t="s">
        <v>32</v>
      </c>
      <c r="F95" s="232" t="s">
        <v>2350</v>
      </c>
      <c r="G95" s="229"/>
      <c r="H95" s="231" t="s">
        <v>32</v>
      </c>
      <c r="I95" s="233"/>
      <c r="J95" s="229"/>
      <c r="K95" s="229"/>
      <c r="L95" s="234"/>
      <c r="M95" s="235"/>
      <c r="N95" s="236"/>
      <c r="O95" s="236"/>
      <c r="P95" s="236"/>
      <c r="Q95" s="236"/>
      <c r="R95" s="236"/>
      <c r="S95" s="236"/>
      <c r="T95" s="237"/>
      <c r="U95" s="13"/>
      <c r="V95" s="13"/>
      <c r="W95" s="13"/>
      <c r="X95" s="13"/>
      <c r="Y95" s="13"/>
      <c r="Z95" s="13"/>
      <c r="AA95" s="13"/>
      <c r="AB95" s="13"/>
      <c r="AC95" s="13"/>
      <c r="AD95" s="13"/>
      <c r="AE95" s="13"/>
      <c r="AT95" s="238" t="s">
        <v>204</v>
      </c>
      <c r="AU95" s="238" t="s">
        <v>84</v>
      </c>
      <c r="AV95" s="13" t="s">
        <v>84</v>
      </c>
      <c r="AW95" s="13" t="s">
        <v>39</v>
      </c>
      <c r="AX95" s="13" t="s">
        <v>77</v>
      </c>
      <c r="AY95" s="238" t="s">
        <v>194</v>
      </c>
    </row>
    <row r="96" s="14" customFormat="1">
      <c r="A96" s="14"/>
      <c r="B96" s="239"/>
      <c r="C96" s="240"/>
      <c r="D96" s="230" t="s">
        <v>204</v>
      </c>
      <c r="E96" s="241" t="s">
        <v>32</v>
      </c>
      <c r="F96" s="242" t="s">
        <v>84</v>
      </c>
      <c r="G96" s="240"/>
      <c r="H96" s="243">
        <v>1</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204</v>
      </c>
      <c r="AU96" s="249" t="s">
        <v>84</v>
      </c>
      <c r="AV96" s="14" t="s">
        <v>86</v>
      </c>
      <c r="AW96" s="14" t="s">
        <v>39</v>
      </c>
      <c r="AX96" s="14" t="s">
        <v>84</v>
      </c>
      <c r="AY96" s="249" t="s">
        <v>194</v>
      </c>
    </row>
    <row r="97" s="2" customFormat="1" ht="16.5" customHeight="1">
      <c r="A97" s="39"/>
      <c r="B97" s="40"/>
      <c r="C97" s="261" t="s">
        <v>208</v>
      </c>
      <c r="D97" s="261" t="s">
        <v>222</v>
      </c>
      <c r="E97" s="262" t="s">
        <v>2351</v>
      </c>
      <c r="F97" s="263" t="s">
        <v>2352</v>
      </c>
      <c r="G97" s="264" t="s">
        <v>1433</v>
      </c>
      <c r="H97" s="265">
        <v>1</v>
      </c>
      <c r="I97" s="266"/>
      <c r="J97" s="267">
        <f>ROUND(I97*H97,2)</f>
        <v>0</v>
      </c>
      <c r="K97" s="263" t="s">
        <v>1405</v>
      </c>
      <c r="L97" s="45"/>
      <c r="M97" s="268" t="s">
        <v>32</v>
      </c>
      <c r="N97" s="269" t="s">
        <v>48</v>
      </c>
      <c r="O97" s="85"/>
      <c r="P97" s="224">
        <f>O97*H97</f>
        <v>0</v>
      </c>
      <c r="Q97" s="224">
        <v>2.3010199999999998</v>
      </c>
      <c r="R97" s="224">
        <f>Q97*H97</f>
        <v>2.3010199999999998</v>
      </c>
      <c r="S97" s="224">
        <v>0</v>
      </c>
      <c r="T97" s="225">
        <f>S97*H97</f>
        <v>0</v>
      </c>
      <c r="U97" s="39"/>
      <c r="V97" s="39"/>
      <c r="W97" s="39"/>
      <c r="X97" s="39"/>
      <c r="Y97" s="39"/>
      <c r="Z97" s="39"/>
      <c r="AA97" s="39"/>
      <c r="AB97" s="39"/>
      <c r="AC97" s="39"/>
      <c r="AD97" s="39"/>
      <c r="AE97" s="39"/>
      <c r="AR97" s="226" t="s">
        <v>208</v>
      </c>
      <c r="AT97" s="226" t="s">
        <v>222</v>
      </c>
      <c r="AU97" s="226" t="s">
        <v>84</v>
      </c>
      <c r="AY97" s="17" t="s">
        <v>194</v>
      </c>
      <c r="BE97" s="227">
        <f>IF(N97="základní",J97,0)</f>
        <v>0</v>
      </c>
      <c r="BF97" s="227">
        <f>IF(N97="snížená",J97,0)</f>
        <v>0</v>
      </c>
      <c r="BG97" s="227">
        <f>IF(N97="zákl. přenesená",J97,0)</f>
        <v>0</v>
      </c>
      <c r="BH97" s="227">
        <f>IF(N97="sníž. přenesená",J97,0)</f>
        <v>0</v>
      </c>
      <c r="BI97" s="227">
        <f>IF(N97="nulová",J97,0)</f>
        <v>0</v>
      </c>
      <c r="BJ97" s="17" t="s">
        <v>84</v>
      </c>
      <c r="BK97" s="227">
        <f>ROUND(I97*H97,2)</f>
        <v>0</v>
      </c>
      <c r="BL97" s="17" t="s">
        <v>208</v>
      </c>
      <c r="BM97" s="226" t="s">
        <v>2353</v>
      </c>
    </row>
    <row r="98" s="2" customFormat="1">
      <c r="A98" s="39"/>
      <c r="B98" s="40"/>
      <c r="C98" s="41"/>
      <c r="D98" s="279" t="s">
        <v>1407</v>
      </c>
      <c r="E98" s="41"/>
      <c r="F98" s="280" t="s">
        <v>2354</v>
      </c>
      <c r="G98" s="41"/>
      <c r="H98" s="41"/>
      <c r="I98" s="271"/>
      <c r="J98" s="41"/>
      <c r="K98" s="41"/>
      <c r="L98" s="45"/>
      <c r="M98" s="272"/>
      <c r="N98" s="273"/>
      <c r="O98" s="85"/>
      <c r="P98" s="85"/>
      <c r="Q98" s="85"/>
      <c r="R98" s="85"/>
      <c r="S98" s="85"/>
      <c r="T98" s="86"/>
      <c r="U98" s="39"/>
      <c r="V98" s="39"/>
      <c r="W98" s="39"/>
      <c r="X98" s="39"/>
      <c r="Y98" s="39"/>
      <c r="Z98" s="39"/>
      <c r="AA98" s="39"/>
      <c r="AB98" s="39"/>
      <c r="AC98" s="39"/>
      <c r="AD98" s="39"/>
      <c r="AE98" s="39"/>
      <c r="AT98" s="17" t="s">
        <v>1407</v>
      </c>
      <c r="AU98" s="17" t="s">
        <v>84</v>
      </c>
    </row>
    <row r="99" s="13" customFormat="1">
      <c r="A99" s="13"/>
      <c r="B99" s="228"/>
      <c r="C99" s="229"/>
      <c r="D99" s="230" t="s">
        <v>204</v>
      </c>
      <c r="E99" s="231" t="s">
        <v>32</v>
      </c>
      <c r="F99" s="232" t="s">
        <v>2355</v>
      </c>
      <c r="G99" s="229"/>
      <c r="H99" s="231" t="s">
        <v>32</v>
      </c>
      <c r="I99" s="233"/>
      <c r="J99" s="229"/>
      <c r="K99" s="229"/>
      <c r="L99" s="234"/>
      <c r="M99" s="235"/>
      <c r="N99" s="236"/>
      <c r="O99" s="236"/>
      <c r="P99" s="236"/>
      <c r="Q99" s="236"/>
      <c r="R99" s="236"/>
      <c r="S99" s="236"/>
      <c r="T99" s="237"/>
      <c r="U99" s="13"/>
      <c r="V99" s="13"/>
      <c r="W99" s="13"/>
      <c r="X99" s="13"/>
      <c r="Y99" s="13"/>
      <c r="Z99" s="13"/>
      <c r="AA99" s="13"/>
      <c r="AB99" s="13"/>
      <c r="AC99" s="13"/>
      <c r="AD99" s="13"/>
      <c r="AE99" s="13"/>
      <c r="AT99" s="238" t="s">
        <v>204</v>
      </c>
      <c r="AU99" s="238" t="s">
        <v>84</v>
      </c>
      <c r="AV99" s="13" t="s">
        <v>84</v>
      </c>
      <c r="AW99" s="13" t="s">
        <v>39</v>
      </c>
      <c r="AX99" s="13" t="s">
        <v>77</v>
      </c>
      <c r="AY99" s="238" t="s">
        <v>194</v>
      </c>
    </row>
    <row r="100" s="14" customFormat="1">
      <c r="A100" s="14"/>
      <c r="B100" s="239"/>
      <c r="C100" s="240"/>
      <c r="D100" s="230" t="s">
        <v>204</v>
      </c>
      <c r="E100" s="241" t="s">
        <v>32</v>
      </c>
      <c r="F100" s="242" t="s">
        <v>84</v>
      </c>
      <c r="G100" s="240"/>
      <c r="H100" s="243">
        <v>1</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204</v>
      </c>
      <c r="AU100" s="249" t="s">
        <v>84</v>
      </c>
      <c r="AV100" s="14" t="s">
        <v>86</v>
      </c>
      <c r="AW100" s="14" t="s">
        <v>39</v>
      </c>
      <c r="AX100" s="14" t="s">
        <v>84</v>
      </c>
      <c r="AY100" s="249" t="s">
        <v>194</v>
      </c>
    </row>
    <row r="101" s="2" customFormat="1" ht="16.5" customHeight="1">
      <c r="A101" s="39"/>
      <c r="B101" s="40"/>
      <c r="C101" s="261" t="s">
        <v>221</v>
      </c>
      <c r="D101" s="261" t="s">
        <v>222</v>
      </c>
      <c r="E101" s="262" t="s">
        <v>2356</v>
      </c>
      <c r="F101" s="263" t="s">
        <v>2357</v>
      </c>
      <c r="G101" s="264" t="s">
        <v>1433</v>
      </c>
      <c r="H101" s="265">
        <v>7</v>
      </c>
      <c r="I101" s="266"/>
      <c r="J101" s="267">
        <f>ROUND(I101*H101,2)</f>
        <v>0</v>
      </c>
      <c r="K101" s="263" t="s">
        <v>1405</v>
      </c>
      <c r="L101" s="45"/>
      <c r="M101" s="268" t="s">
        <v>32</v>
      </c>
      <c r="N101" s="269" t="s">
        <v>48</v>
      </c>
      <c r="O101" s="85"/>
      <c r="P101" s="224">
        <f>O101*H101</f>
        <v>0</v>
      </c>
      <c r="Q101" s="224">
        <v>0</v>
      </c>
      <c r="R101" s="224">
        <f>Q101*H101</f>
        <v>0</v>
      </c>
      <c r="S101" s="224">
        <v>2.2000000000000002</v>
      </c>
      <c r="T101" s="225">
        <f>S101*H101</f>
        <v>15.400000000000002</v>
      </c>
      <c r="U101" s="39"/>
      <c r="V101" s="39"/>
      <c r="W101" s="39"/>
      <c r="X101" s="39"/>
      <c r="Y101" s="39"/>
      <c r="Z101" s="39"/>
      <c r="AA101" s="39"/>
      <c r="AB101" s="39"/>
      <c r="AC101" s="39"/>
      <c r="AD101" s="39"/>
      <c r="AE101" s="39"/>
      <c r="AR101" s="226" t="s">
        <v>84</v>
      </c>
      <c r="AT101" s="226" t="s">
        <v>222</v>
      </c>
      <c r="AU101" s="226" t="s">
        <v>84</v>
      </c>
      <c r="AY101" s="17" t="s">
        <v>194</v>
      </c>
      <c r="BE101" s="227">
        <f>IF(N101="základní",J101,0)</f>
        <v>0</v>
      </c>
      <c r="BF101" s="227">
        <f>IF(N101="snížená",J101,0)</f>
        <v>0</v>
      </c>
      <c r="BG101" s="227">
        <f>IF(N101="zákl. přenesená",J101,0)</f>
        <v>0</v>
      </c>
      <c r="BH101" s="227">
        <f>IF(N101="sníž. přenesená",J101,0)</f>
        <v>0</v>
      </c>
      <c r="BI101" s="227">
        <f>IF(N101="nulová",J101,0)</f>
        <v>0</v>
      </c>
      <c r="BJ101" s="17" t="s">
        <v>84</v>
      </c>
      <c r="BK101" s="227">
        <f>ROUND(I101*H101,2)</f>
        <v>0</v>
      </c>
      <c r="BL101" s="17" t="s">
        <v>84</v>
      </c>
      <c r="BM101" s="226" t="s">
        <v>2358</v>
      </c>
    </row>
    <row r="102" s="2" customFormat="1">
      <c r="A102" s="39"/>
      <c r="B102" s="40"/>
      <c r="C102" s="41"/>
      <c r="D102" s="279" t="s">
        <v>1407</v>
      </c>
      <c r="E102" s="41"/>
      <c r="F102" s="280" t="s">
        <v>2359</v>
      </c>
      <c r="G102" s="41"/>
      <c r="H102" s="41"/>
      <c r="I102" s="271"/>
      <c r="J102" s="41"/>
      <c r="K102" s="41"/>
      <c r="L102" s="45"/>
      <c r="M102" s="272"/>
      <c r="N102" s="273"/>
      <c r="O102" s="85"/>
      <c r="P102" s="85"/>
      <c r="Q102" s="85"/>
      <c r="R102" s="85"/>
      <c r="S102" s="85"/>
      <c r="T102" s="86"/>
      <c r="U102" s="39"/>
      <c r="V102" s="39"/>
      <c r="W102" s="39"/>
      <c r="X102" s="39"/>
      <c r="Y102" s="39"/>
      <c r="Z102" s="39"/>
      <c r="AA102" s="39"/>
      <c r="AB102" s="39"/>
      <c r="AC102" s="39"/>
      <c r="AD102" s="39"/>
      <c r="AE102" s="39"/>
      <c r="AT102" s="17" t="s">
        <v>1407</v>
      </c>
      <c r="AU102" s="17" t="s">
        <v>84</v>
      </c>
    </row>
    <row r="103" s="13" customFormat="1">
      <c r="A103" s="13"/>
      <c r="B103" s="228"/>
      <c r="C103" s="229"/>
      <c r="D103" s="230" t="s">
        <v>204</v>
      </c>
      <c r="E103" s="231" t="s">
        <v>32</v>
      </c>
      <c r="F103" s="232" t="s">
        <v>2360</v>
      </c>
      <c r="G103" s="229"/>
      <c r="H103" s="231" t="s">
        <v>32</v>
      </c>
      <c r="I103" s="233"/>
      <c r="J103" s="229"/>
      <c r="K103" s="229"/>
      <c r="L103" s="234"/>
      <c r="M103" s="235"/>
      <c r="N103" s="236"/>
      <c r="O103" s="236"/>
      <c r="P103" s="236"/>
      <c r="Q103" s="236"/>
      <c r="R103" s="236"/>
      <c r="S103" s="236"/>
      <c r="T103" s="237"/>
      <c r="U103" s="13"/>
      <c r="V103" s="13"/>
      <c r="W103" s="13"/>
      <c r="X103" s="13"/>
      <c r="Y103" s="13"/>
      <c r="Z103" s="13"/>
      <c r="AA103" s="13"/>
      <c r="AB103" s="13"/>
      <c r="AC103" s="13"/>
      <c r="AD103" s="13"/>
      <c r="AE103" s="13"/>
      <c r="AT103" s="238" t="s">
        <v>204</v>
      </c>
      <c r="AU103" s="238" t="s">
        <v>84</v>
      </c>
      <c r="AV103" s="13" t="s">
        <v>84</v>
      </c>
      <c r="AW103" s="13" t="s">
        <v>39</v>
      </c>
      <c r="AX103" s="13" t="s">
        <v>77</v>
      </c>
      <c r="AY103" s="238" t="s">
        <v>194</v>
      </c>
    </row>
    <row r="104" s="14" customFormat="1">
      <c r="A104" s="14"/>
      <c r="B104" s="239"/>
      <c r="C104" s="240"/>
      <c r="D104" s="230" t="s">
        <v>204</v>
      </c>
      <c r="E104" s="241" t="s">
        <v>32</v>
      </c>
      <c r="F104" s="242" t="s">
        <v>234</v>
      </c>
      <c r="G104" s="240"/>
      <c r="H104" s="243">
        <v>7</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204</v>
      </c>
      <c r="AU104" s="249" t="s">
        <v>84</v>
      </c>
      <c r="AV104" s="14" t="s">
        <v>86</v>
      </c>
      <c r="AW104" s="14" t="s">
        <v>39</v>
      </c>
      <c r="AX104" s="14" t="s">
        <v>84</v>
      </c>
      <c r="AY104" s="249" t="s">
        <v>194</v>
      </c>
    </row>
    <row r="105" s="2" customFormat="1" ht="37.8" customHeight="1">
      <c r="A105" s="39"/>
      <c r="B105" s="40"/>
      <c r="C105" s="261" t="s">
        <v>229</v>
      </c>
      <c r="D105" s="261" t="s">
        <v>222</v>
      </c>
      <c r="E105" s="262" t="s">
        <v>2361</v>
      </c>
      <c r="F105" s="263" t="s">
        <v>2362</v>
      </c>
      <c r="G105" s="264" t="s">
        <v>127</v>
      </c>
      <c r="H105" s="265">
        <v>300</v>
      </c>
      <c r="I105" s="266"/>
      <c r="J105" s="267">
        <f>ROUND(I105*H105,2)</f>
        <v>0</v>
      </c>
      <c r="K105" s="263" t="s">
        <v>1405</v>
      </c>
      <c r="L105" s="45"/>
      <c r="M105" s="268" t="s">
        <v>32</v>
      </c>
      <c r="N105" s="269" t="s">
        <v>48</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208</v>
      </c>
      <c r="AT105" s="226" t="s">
        <v>222</v>
      </c>
      <c r="AU105" s="226" t="s">
        <v>84</v>
      </c>
      <c r="AY105" s="17" t="s">
        <v>194</v>
      </c>
      <c r="BE105" s="227">
        <f>IF(N105="základní",J105,0)</f>
        <v>0</v>
      </c>
      <c r="BF105" s="227">
        <f>IF(N105="snížená",J105,0)</f>
        <v>0</v>
      </c>
      <c r="BG105" s="227">
        <f>IF(N105="zákl. přenesená",J105,0)</f>
        <v>0</v>
      </c>
      <c r="BH105" s="227">
        <f>IF(N105="sníž. přenesená",J105,0)</f>
        <v>0</v>
      </c>
      <c r="BI105" s="227">
        <f>IF(N105="nulová",J105,0)</f>
        <v>0</v>
      </c>
      <c r="BJ105" s="17" t="s">
        <v>84</v>
      </c>
      <c r="BK105" s="227">
        <f>ROUND(I105*H105,2)</f>
        <v>0</v>
      </c>
      <c r="BL105" s="17" t="s">
        <v>208</v>
      </c>
      <c r="BM105" s="226" t="s">
        <v>2363</v>
      </c>
    </row>
    <row r="106" s="2" customFormat="1">
      <c r="A106" s="39"/>
      <c r="B106" s="40"/>
      <c r="C106" s="41"/>
      <c r="D106" s="279" t="s">
        <v>1407</v>
      </c>
      <c r="E106" s="41"/>
      <c r="F106" s="280" t="s">
        <v>2364</v>
      </c>
      <c r="G106" s="41"/>
      <c r="H106" s="41"/>
      <c r="I106" s="271"/>
      <c r="J106" s="41"/>
      <c r="K106" s="41"/>
      <c r="L106" s="45"/>
      <c r="M106" s="272"/>
      <c r="N106" s="273"/>
      <c r="O106" s="85"/>
      <c r="P106" s="85"/>
      <c r="Q106" s="85"/>
      <c r="R106" s="85"/>
      <c r="S106" s="85"/>
      <c r="T106" s="86"/>
      <c r="U106" s="39"/>
      <c r="V106" s="39"/>
      <c r="W106" s="39"/>
      <c r="X106" s="39"/>
      <c r="Y106" s="39"/>
      <c r="Z106" s="39"/>
      <c r="AA106" s="39"/>
      <c r="AB106" s="39"/>
      <c r="AC106" s="39"/>
      <c r="AD106" s="39"/>
      <c r="AE106" s="39"/>
      <c r="AT106" s="17" t="s">
        <v>1407</v>
      </c>
      <c r="AU106" s="17" t="s">
        <v>84</v>
      </c>
    </row>
    <row r="107" s="2" customFormat="1" ht="24.15" customHeight="1">
      <c r="A107" s="39"/>
      <c r="B107" s="40"/>
      <c r="C107" s="261" t="s">
        <v>234</v>
      </c>
      <c r="D107" s="261" t="s">
        <v>222</v>
      </c>
      <c r="E107" s="262" t="s">
        <v>2365</v>
      </c>
      <c r="F107" s="263" t="s">
        <v>2366</v>
      </c>
      <c r="G107" s="264" t="s">
        <v>127</v>
      </c>
      <c r="H107" s="265">
        <v>110</v>
      </c>
      <c r="I107" s="266"/>
      <c r="J107" s="267">
        <f>ROUND(I107*H107,2)</f>
        <v>0</v>
      </c>
      <c r="K107" s="263" t="s">
        <v>1405</v>
      </c>
      <c r="L107" s="45"/>
      <c r="M107" s="268" t="s">
        <v>32</v>
      </c>
      <c r="N107" s="269" t="s">
        <v>48</v>
      </c>
      <c r="O107" s="85"/>
      <c r="P107" s="224">
        <f>O107*H107</f>
        <v>0</v>
      </c>
      <c r="Q107" s="224">
        <v>0.0027299999999999998</v>
      </c>
      <c r="R107" s="224">
        <f>Q107*H107</f>
        <v>0.30029999999999996</v>
      </c>
      <c r="S107" s="224">
        <v>0</v>
      </c>
      <c r="T107" s="225">
        <f>S107*H107</f>
        <v>0</v>
      </c>
      <c r="U107" s="39"/>
      <c r="V107" s="39"/>
      <c r="W107" s="39"/>
      <c r="X107" s="39"/>
      <c r="Y107" s="39"/>
      <c r="Z107" s="39"/>
      <c r="AA107" s="39"/>
      <c r="AB107" s="39"/>
      <c r="AC107" s="39"/>
      <c r="AD107" s="39"/>
      <c r="AE107" s="39"/>
      <c r="AR107" s="226" t="s">
        <v>208</v>
      </c>
      <c r="AT107" s="226" t="s">
        <v>222</v>
      </c>
      <c r="AU107" s="226" t="s">
        <v>84</v>
      </c>
      <c r="AY107" s="17" t="s">
        <v>194</v>
      </c>
      <c r="BE107" s="227">
        <f>IF(N107="základní",J107,0)</f>
        <v>0</v>
      </c>
      <c r="BF107" s="227">
        <f>IF(N107="snížená",J107,0)</f>
        <v>0</v>
      </c>
      <c r="BG107" s="227">
        <f>IF(N107="zákl. přenesená",J107,0)</f>
        <v>0</v>
      </c>
      <c r="BH107" s="227">
        <f>IF(N107="sníž. přenesená",J107,0)</f>
        <v>0</v>
      </c>
      <c r="BI107" s="227">
        <f>IF(N107="nulová",J107,0)</f>
        <v>0</v>
      </c>
      <c r="BJ107" s="17" t="s">
        <v>84</v>
      </c>
      <c r="BK107" s="227">
        <f>ROUND(I107*H107,2)</f>
        <v>0</v>
      </c>
      <c r="BL107" s="17" t="s">
        <v>208</v>
      </c>
      <c r="BM107" s="226" t="s">
        <v>2367</v>
      </c>
    </row>
    <row r="108" s="2" customFormat="1">
      <c r="A108" s="39"/>
      <c r="B108" s="40"/>
      <c r="C108" s="41"/>
      <c r="D108" s="279" t="s">
        <v>1407</v>
      </c>
      <c r="E108" s="41"/>
      <c r="F108" s="280" t="s">
        <v>2368</v>
      </c>
      <c r="G108" s="41"/>
      <c r="H108" s="41"/>
      <c r="I108" s="271"/>
      <c r="J108" s="41"/>
      <c r="K108" s="41"/>
      <c r="L108" s="45"/>
      <c r="M108" s="272"/>
      <c r="N108" s="273"/>
      <c r="O108" s="85"/>
      <c r="P108" s="85"/>
      <c r="Q108" s="85"/>
      <c r="R108" s="85"/>
      <c r="S108" s="85"/>
      <c r="T108" s="86"/>
      <c r="U108" s="39"/>
      <c r="V108" s="39"/>
      <c r="W108" s="39"/>
      <c r="X108" s="39"/>
      <c r="Y108" s="39"/>
      <c r="Z108" s="39"/>
      <c r="AA108" s="39"/>
      <c r="AB108" s="39"/>
      <c r="AC108" s="39"/>
      <c r="AD108" s="39"/>
      <c r="AE108" s="39"/>
      <c r="AT108" s="17" t="s">
        <v>1407</v>
      </c>
      <c r="AU108" s="17" t="s">
        <v>84</v>
      </c>
    </row>
    <row r="109" s="2" customFormat="1" ht="24.15" customHeight="1">
      <c r="A109" s="39"/>
      <c r="B109" s="40"/>
      <c r="C109" s="261" t="s">
        <v>239</v>
      </c>
      <c r="D109" s="261" t="s">
        <v>222</v>
      </c>
      <c r="E109" s="262" t="s">
        <v>2369</v>
      </c>
      <c r="F109" s="263" t="s">
        <v>2370</v>
      </c>
      <c r="G109" s="264" t="s">
        <v>127</v>
      </c>
      <c r="H109" s="265">
        <v>300</v>
      </c>
      <c r="I109" s="266"/>
      <c r="J109" s="267">
        <f>ROUND(I109*H109,2)</f>
        <v>0</v>
      </c>
      <c r="K109" s="263" t="s">
        <v>1405</v>
      </c>
      <c r="L109" s="45"/>
      <c r="M109" s="268" t="s">
        <v>32</v>
      </c>
      <c r="N109" s="269" t="s">
        <v>48</v>
      </c>
      <c r="O109" s="85"/>
      <c r="P109" s="224">
        <f>O109*H109</f>
        <v>0</v>
      </c>
      <c r="Q109" s="224">
        <v>0.26000000000000001</v>
      </c>
      <c r="R109" s="224">
        <f>Q109*H109</f>
        <v>78</v>
      </c>
      <c r="S109" s="224">
        <v>0</v>
      </c>
      <c r="T109" s="225">
        <f>S109*H109</f>
        <v>0</v>
      </c>
      <c r="U109" s="39"/>
      <c r="V109" s="39"/>
      <c r="W109" s="39"/>
      <c r="X109" s="39"/>
      <c r="Y109" s="39"/>
      <c r="Z109" s="39"/>
      <c r="AA109" s="39"/>
      <c r="AB109" s="39"/>
      <c r="AC109" s="39"/>
      <c r="AD109" s="39"/>
      <c r="AE109" s="39"/>
      <c r="AR109" s="226" t="s">
        <v>208</v>
      </c>
      <c r="AT109" s="226" t="s">
        <v>222</v>
      </c>
      <c r="AU109" s="226" t="s">
        <v>84</v>
      </c>
      <c r="AY109" s="17" t="s">
        <v>194</v>
      </c>
      <c r="BE109" s="227">
        <f>IF(N109="základní",J109,0)</f>
        <v>0</v>
      </c>
      <c r="BF109" s="227">
        <f>IF(N109="snížená",J109,0)</f>
        <v>0</v>
      </c>
      <c r="BG109" s="227">
        <f>IF(N109="zákl. přenesená",J109,0)</f>
        <v>0</v>
      </c>
      <c r="BH109" s="227">
        <f>IF(N109="sníž. přenesená",J109,0)</f>
        <v>0</v>
      </c>
      <c r="BI109" s="227">
        <f>IF(N109="nulová",J109,0)</f>
        <v>0</v>
      </c>
      <c r="BJ109" s="17" t="s">
        <v>84</v>
      </c>
      <c r="BK109" s="227">
        <f>ROUND(I109*H109,2)</f>
        <v>0</v>
      </c>
      <c r="BL109" s="17" t="s">
        <v>208</v>
      </c>
      <c r="BM109" s="226" t="s">
        <v>2371</v>
      </c>
    </row>
    <row r="110" s="2" customFormat="1">
      <c r="A110" s="39"/>
      <c r="B110" s="40"/>
      <c r="C110" s="41"/>
      <c r="D110" s="279" t="s">
        <v>1407</v>
      </c>
      <c r="E110" s="41"/>
      <c r="F110" s="280" t="s">
        <v>2372</v>
      </c>
      <c r="G110" s="41"/>
      <c r="H110" s="41"/>
      <c r="I110" s="271"/>
      <c r="J110" s="41"/>
      <c r="K110" s="41"/>
      <c r="L110" s="45"/>
      <c r="M110" s="272"/>
      <c r="N110" s="273"/>
      <c r="O110" s="85"/>
      <c r="P110" s="85"/>
      <c r="Q110" s="85"/>
      <c r="R110" s="85"/>
      <c r="S110" s="85"/>
      <c r="T110" s="86"/>
      <c r="U110" s="39"/>
      <c r="V110" s="39"/>
      <c r="W110" s="39"/>
      <c r="X110" s="39"/>
      <c r="Y110" s="39"/>
      <c r="Z110" s="39"/>
      <c r="AA110" s="39"/>
      <c r="AB110" s="39"/>
      <c r="AC110" s="39"/>
      <c r="AD110" s="39"/>
      <c r="AE110" s="39"/>
      <c r="AT110" s="17" t="s">
        <v>1407</v>
      </c>
      <c r="AU110" s="17" t="s">
        <v>84</v>
      </c>
    </row>
    <row r="111" s="2" customFormat="1" ht="21.75" customHeight="1">
      <c r="A111" s="39"/>
      <c r="B111" s="40"/>
      <c r="C111" s="261" t="s">
        <v>244</v>
      </c>
      <c r="D111" s="261" t="s">
        <v>222</v>
      </c>
      <c r="E111" s="262" t="s">
        <v>2373</v>
      </c>
      <c r="F111" s="263" t="s">
        <v>2374</v>
      </c>
      <c r="G111" s="264" t="s">
        <v>127</v>
      </c>
      <c r="H111" s="265">
        <v>300</v>
      </c>
      <c r="I111" s="266"/>
      <c r="J111" s="267">
        <f>ROUND(I111*H111,2)</f>
        <v>0</v>
      </c>
      <c r="K111" s="263" t="s">
        <v>1405</v>
      </c>
      <c r="L111" s="45"/>
      <c r="M111" s="268" t="s">
        <v>32</v>
      </c>
      <c r="N111" s="269" t="s">
        <v>48</v>
      </c>
      <c r="O111" s="85"/>
      <c r="P111" s="224">
        <f>O111*H111</f>
        <v>0</v>
      </c>
      <c r="Q111" s="224">
        <v>9.0000000000000006E-05</v>
      </c>
      <c r="R111" s="224">
        <f>Q111*H111</f>
        <v>0.027000000000000003</v>
      </c>
      <c r="S111" s="224">
        <v>0</v>
      </c>
      <c r="T111" s="225">
        <f>S111*H111</f>
        <v>0</v>
      </c>
      <c r="U111" s="39"/>
      <c r="V111" s="39"/>
      <c r="W111" s="39"/>
      <c r="X111" s="39"/>
      <c r="Y111" s="39"/>
      <c r="Z111" s="39"/>
      <c r="AA111" s="39"/>
      <c r="AB111" s="39"/>
      <c r="AC111" s="39"/>
      <c r="AD111" s="39"/>
      <c r="AE111" s="39"/>
      <c r="AR111" s="226" t="s">
        <v>208</v>
      </c>
      <c r="AT111" s="226" t="s">
        <v>222</v>
      </c>
      <c r="AU111" s="226" t="s">
        <v>84</v>
      </c>
      <c r="AY111" s="17" t="s">
        <v>194</v>
      </c>
      <c r="BE111" s="227">
        <f>IF(N111="základní",J111,0)</f>
        <v>0</v>
      </c>
      <c r="BF111" s="227">
        <f>IF(N111="snížená",J111,0)</f>
        <v>0</v>
      </c>
      <c r="BG111" s="227">
        <f>IF(N111="zákl. přenesená",J111,0)</f>
        <v>0</v>
      </c>
      <c r="BH111" s="227">
        <f>IF(N111="sníž. přenesená",J111,0)</f>
        <v>0</v>
      </c>
      <c r="BI111" s="227">
        <f>IF(N111="nulová",J111,0)</f>
        <v>0</v>
      </c>
      <c r="BJ111" s="17" t="s">
        <v>84</v>
      </c>
      <c r="BK111" s="227">
        <f>ROUND(I111*H111,2)</f>
        <v>0</v>
      </c>
      <c r="BL111" s="17" t="s">
        <v>208</v>
      </c>
      <c r="BM111" s="226" t="s">
        <v>2375</v>
      </c>
    </row>
    <row r="112" s="2" customFormat="1">
      <c r="A112" s="39"/>
      <c r="B112" s="40"/>
      <c r="C112" s="41"/>
      <c r="D112" s="279" t="s">
        <v>1407</v>
      </c>
      <c r="E112" s="41"/>
      <c r="F112" s="280" t="s">
        <v>2376</v>
      </c>
      <c r="G112" s="41"/>
      <c r="H112" s="41"/>
      <c r="I112" s="271"/>
      <c r="J112" s="41"/>
      <c r="K112" s="41"/>
      <c r="L112" s="45"/>
      <c r="M112" s="272"/>
      <c r="N112" s="273"/>
      <c r="O112" s="85"/>
      <c r="P112" s="85"/>
      <c r="Q112" s="85"/>
      <c r="R112" s="85"/>
      <c r="S112" s="85"/>
      <c r="T112" s="86"/>
      <c r="U112" s="39"/>
      <c r="V112" s="39"/>
      <c r="W112" s="39"/>
      <c r="X112" s="39"/>
      <c r="Y112" s="39"/>
      <c r="Z112" s="39"/>
      <c r="AA112" s="39"/>
      <c r="AB112" s="39"/>
      <c r="AC112" s="39"/>
      <c r="AD112" s="39"/>
      <c r="AE112" s="39"/>
      <c r="AT112" s="17" t="s">
        <v>1407</v>
      </c>
      <c r="AU112" s="17" t="s">
        <v>84</v>
      </c>
    </row>
    <row r="113" s="2" customFormat="1" ht="16.5" customHeight="1">
      <c r="A113" s="39"/>
      <c r="B113" s="40"/>
      <c r="C113" s="214" t="s">
        <v>249</v>
      </c>
      <c r="D113" s="214" t="s">
        <v>197</v>
      </c>
      <c r="E113" s="215" t="s">
        <v>2377</v>
      </c>
      <c r="F113" s="216" t="s">
        <v>2378</v>
      </c>
      <c r="G113" s="217" t="s">
        <v>127</v>
      </c>
      <c r="H113" s="218">
        <v>110</v>
      </c>
      <c r="I113" s="219"/>
      <c r="J113" s="220">
        <f>ROUND(I113*H113,2)</f>
        <v>0</v>
      </c>
      <c r="K113" s="216" t="s">
        <v>1405</v>
      </c>
      <c r="L113" s="221"/>
      <c r="M113" s="222" t="s">
        <v>32</v>
      </c>
      <c r="N113" s="223" t="s">
        <v>48</v>
      </c>
      <c r="O113" s="85"/>
      <c r="P113" s="224">
        <f>O113*H113</f>
        <v>0</v>
      </c>
      <c r="Q113" s="224">
        <v>0.00068999999999999997</v>
      </c>
      <c r="R113" s="224">
        <f>Q113*H113</f>
        <v>0.075899999999999995</v>
      </c>
      <c r="S113" s="224">
        <v>0</v>
      </c>
      <c r="T113" s="225">
        <f>S113*H113</f>
        <v>0</v>
      </c>
      <c r="U113" s="39"/>
      <c r="V113" s="39"/>
      <c r="W113" s="39"/>
      <c r="X113" s="39"/>
      <c r="Y113" s="39"/>
      <c r="Z113" s="39"/>
      <c r="AA113" s="39"/>
      <c r="AB113" s="39"/>
      <c r="AC113" s="39"/>
      <c r="AD113" s="39"/>
      <c r="AE113" s="39"/>
      <c r="AR113" s="226" t="s">
        <v>201</v>
      </c>
      <c r="AT113" s="226" t="s">
        <v>197</v>
      </c>
      <c r="AU113" s="226" t="s">
        <v>84</v>
      </c>
      <c r="AY113" s="17" t="s">
        <v>194</v>
      </c>
      <c r="BE113" s="227">
        <f>IF(N113="základní",J113,0)</f>
        <v>0</v>
      </c>
      <c r="BF113" s="227">
        <f>IF(N113="snížená",J113,0)</f>
        <v>0</v>
      </c>
      <c r="BG113" s="227">
        <f>IF(N113="zákl. přenesená",J113,0)</f>
        <v>0</v>
      </c>
      <c r="BH113" s="227">
        <f>IF(N113="sníž. přenesená",J113,0)</f>
        <v>0</v>
      </c>
      <c r="BI113" s="227">
        <f>IF(N113="nulová",J113,0)</f>
        <v>0</v>
      </c>
      <c r="BJ113" s="17" t="s">
        <v>84</v>
      </c>
      <c r="BK113" s="227">
        <f>ROUND(I113*H113,2)</f>
        <v>0</v>
      </c>
      <c r="BL113" s="17" t="s">
        <v>202</v>
      </c>
      <c r="BM113" s="226" t="s">
        <v>2379</v>
      </c>
    </row>
    <row r="114" s="2" customFormat="1" ht="16.5" customHeight="1">
      <c r="A114" s="39"/>
      <c r="B114" s="40"/>
      <c r="C114" s="214" t="s">
        <v>254</v>
      </c>
      <c r="D114" s="214" t="s">
        <v>197</v>
      </c>
      <c r="E114" s="215" t="s">
        <v>2380</v>
      </c>
      <c r="F114" s="216" t="s">
        <v>2381</v>
      </c>
      <c r="G114" s="217" t="s">
        <v>2382</v>
      </c>
      <c r="H114" s="218">
        <v>30</v>
      </c>
      <c r="I114" s="219"/>
      <c r="J114" s="220">
        <f>ROUND(I114*H114,2)</f>
        <v>0</v>
      </c>
      <c r="K114" s="216" t="s">
        <v>1405</v>
      </c>
      <c r="L114" s="221"/>
      <c r="M114" s="222" t="s">
        <v>32</v>
      </c>
      <c r="N114" s="223" t="s">
        <v>48</v>
      </c>
      <c r="O114" s="85"/>
      <c r="P114" s="224">
        <f>O114*H114</f>
        <v>0</v>
      </c>
      <c r="Q114" s="224">
        <v>0.001</v>
      </c>
      <c r="R114" s="224">
        <f>Q114*H114</f>
        <v>0.029999999999999999</v>
      </c>
      <c r="S114" s="224">
        <v>0</v>
      </c>
      <c r="T114" s="225">
        <f>S114*H114</f>
        <v>0</v>
      </c>
      <c r="U114" s="39"/>
      <c r="V114" s="39"/>
      <c r="W114" s="39"/>
      <c r="X114" s="39"/>
      <c r="Y114" s="39"/>
      <c r="Z114" s="39"/>
      <c r="AA114" s="39"/>
      <c r="AB114" s="39"/>
      <c r="AC114" s="39"/>
      <c r="AD114" s="39"/>
      <c r="AE114" s="39"/>
      <c r="AR114" s="226" t="s">
        <v>201</v>
      </c>
      <c r="AT114" s="226" t="s">
        <v>197</v>
      </c>
      <c r="AU114" s="226" t="s">
        <v>84</v>
      </c>
      <c r="AY114" s="17" t="s">
        <v>194</v>
      </c>
      <c r="BE114" s="227">
        <f>IF(N114="základní",J114,0)</f>
        <v>0</v>
      </c>
      <c r="BF114" s="227">
        <f>IF(N114="snížená",J114,0)</f>
        <v>0</v>
      </c>
      <c r="BG114" s="227">
        <f>IF(N114="zákl. přenesená",J114,0)</f>
        <v>0</v>
      </c>
      <c r="BH114" s="227">
        <f>IF(N114="sníž. přenesená",J114,0)</f>
        <v>0</v>
      </c>
      <c r="BI114" s="227">
        <f>IF(N114="nulová",J114,0)</f>
        <v>0</v>
      </c>
      <c r="BJ114" s="17" t="s">
        <v>84</v>
      </c>
      <c r="BK114" s="227">
        <f>ROUND(I114*H114,2)</f>
        <v>0</v>
      </c>
      <c r="BL114" s="17" t="s">
        <v>202</v>
      </c>
      <c r="BM114" s="226" t="s">
        <v>2383</v>
      </c>
    </row>
    <row r="115" s="2" customFormat="1" ht="33" customHeight="1">
      <c r="A115" s="39"/>
      <c r="B115" s="40"/>
      <c r="C115" s="261" t="s">
        <v>259</v>
      </c>
      <c r="D115" s="261" t="s">
        <v>222</v>
      </c>
      <c r="E115" s="262" t="s">
        <v>2384</v>
      </c>
      <c r="F115" s="263" t="s">
        <v>2385</v>
      </c>
      <c r="G115" s="264" t="s">
        <v>127</v>
      </c>
      <c r="H115" s="265">
        <v>300</v>
      </c>
      <c r="I115" s="266"/>
      <c r="J115" s="267">
        <f>ROUND(I115*H115,2)</f>
        <v>0</v>
      </c>
      <c r="K115" s="263" t="s">
        <v>1405</v>
      </c>
      <c r="L115" s="45"/>
      <c r="M115" s="268" t="s">
        <v>32</v>
      </c>
      <c r="N115" s="269" t="s">
        <v>48</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208</v>
      </c>
      <c r="AT115" s="226" t="s">
        <v>222</v>
      </c>
      <c r="AU115" s="226" t="s">
        <v>84</v>
      </c>
      <c r="AY115" s="17" t="s">
        <v>194</v>
      </c>
      <c r="BE115" s="227">
        <f>IF(N115="základní",J115,0)</f>
        <v>0</v>
      </c>
      <c r="BF115" s="227">
        <f>IF(N115="snížená",J115,0)</f>
        <v>0</v>
      </c>
      <c r="BG115" s="227">
        <f>IF(N115="zákl. přenesená",J115,0)</f>
        <v>0</v>
      </c>
      <c r="BH115" s="227">
        <f>IF(N115="sníž. přenesená",J115,0)</f>
        <v>0</v>
      </c>
      <c r="BI115" s="227">
        <f>IF(N115="nulová",J115,0)</f>
        <v>0</v>
      </c>
      <c r="BJ115" s="17" t="s">
        <v>84</v>
      </c>
      <c r="BK115" s="227">
        <f>ROUND(I115*H115,2)</f>
        <v>0</v>
      </c>
      <c r="BL115" s="17" t="s">
        <v>208</v>
      </c>
      <c r="BM115" s="226" t="s">
        <v>2386</v>
      </c>
    </row>
    <row r="116" s="2" customFormat="1">
      <c r="A116" s="39"/>
      <c r="B116" s="40"/>
      <c r="C116" s="41"/>
      <c r="D116" s="279" t="s">
        <v>1407</v>
      </c>
      <c r="E116" s="41"/>
      <c r="F116" s="280" t="s">
        <v>2387</v>
      </c>
      <c r="G116" s="41"/>
      <c r="H116" s="41"/>
      <c r="I116" s="271"/>
      <c r="J116" s="41"/>
      <c r="K116" s="41"/>
      <c r="L116" s="45"/>
      <c r="M116" s="272"/>
      <c r="N116" s="273"/>
      <c r="O116" s="85"/>
      <c r="P116" s="85"/>
      <c r="Q116" s="85"/>
      <c r="R116" s="85"/>
      <c r="S116" s="85"/>
      <c r="T116" s="86"/>
      <c r="U116" s="39"/>
      <c r="V116" s="39"/>
      <c r="W116" s="39"/>
      <c r="X116" s="39"/>
      <c r="Y116" s="39"/>
      <c r="Z116" s="39"/>
      <c r="AA116" s="39"/>
      <c r="AB116" s="39"/>
      <c r="AC116" s="39"/>
      <c r="AD116" s="39"/>
      <c r="AE116" s="39"/>
      <c r="AT116" s="17" t="s">
        <v>1407</v>
      </c>
      <c r="AU116" s="17" t="s">
        <v>84</v>
      </c>
    </row>
    <row r="117" s="2" customFormat="1" ht="16.5" customHeight="1">
      <c r="A117" s="39"/>
      <c r="B117" s="40"/>
      <c r="C117" s="261" t="s">
        <v>265</v>
      </c>
      <c r="D117" s="261" t="s">
        <v>222</v>
      </c>
      <c r="E117" s="262" t="s">
        <v>2130</v>
      </c>
      <c r="F117" s="263" t="s">
        <v>2131</v>
      </c>
      <c r="G117" s="264" t="s">
        <v>1411</v>
      </c>
      <c r="H117" s="265">
        <v>300</v>
      </c>
      <c r="I117" s="266"/>
      <c r="J117" s="267">
        <f>ROUND(I117*H117,2)</f>
        <v>0</v>
      </c>
      <c r="K117" s="263" t="s">
        <v>1405</v>
      </c>
      <c r="L117" s="45"/>
      <c r="M117" s="268" t="s">
        <v>32</v>
      </c>
      <c r="N117" s="269" t="s">
        <v>48</v>
      </c>
      <c r="O117" s="85"/>
      <c r="P117" s="224">
        <f>O117*H117</f>
        <v>0</v>
      </c>
      <c r="Q117" s="224">
        <v>3.0000000000000001E-05</v>
      </c>
      <c r="R117" s="224">
        <f>Q117*H117</f>
        <v>0.0090000000000000011</v>
      </c>
      <c r="S117" s="224">
        <v>0</v>
      </c>
      <c r="T117" s="225">
        <f>S117*H117</f>
        <v>0</v>
      </c>
      <c r="U117" s="39"/>
      <c r="V117" s="39"/>
      <c r="W117" s="39"/>
      <c r="X117" s="39"/>
      <c r="Y117" s="39"/>
      <c r="Z117" s="39"/>
      <c r="AA117" s="39"/>
      <c r="AB117" s="39"/>
      <c r="AC117" s="39"/>
      <c r="AD117" s="39"/>
      <c r="AE117" s="39"/>
      <c r="AR117" s="226" t="s">
        <v>84</v>
      </c>
      <c r="AT117" s="226" t="s">
        <v>222</v>
      </c>
      <c r="AU117" s="226" t="s">
        <v>84</v>
      </c>
      <c r="AY117" s="17" t="s">
        <v>194</v>
      </c>
      <c r="BE117" s="227">
        <f>IF(N117="základní",J117,0)</f>
        <v>0</v>
      </c>
      <c r="BF117" s="227">
        <f>IF(N117="snížená",J117,0)</f>
        <v>0</v>
      </c>
      <c r="BG117" s="227">
        <f>IF(N117="zákl. přenesená",J117,0)</f>
        <v>0</v>
      </c>
      <c r="BH117" s="227">
        <f>IF(N117="sníž. přenesená",J117,0)</f>
        <v>0</v>
      </c>
      <c r="BI117" s="227">
        <f>IF(N117="nulová",J117,0)</f>
        <v>0</v>
      </c>
      <c r="BJ117" s="17" t="s">
        <v>84</v>
      </c>
      <c r="BK117" s="227">
        <f>ROUND(I117*H117,2)</f>
        <v>0</v>
      </c>
      <c r="BL117" s="17" t="s">
        <v>84</v>
      </c>
      <c r="BM117" s="226" t="s">
        <v>2388</v>
      </c>
    </row>
    <row r="118" s="2" customFormat="1">
      <c r="A118" s="39"/>
      <c r="B118" s="40"/>
      <c r="C118" s="41"/>
      <c r="D118" s="279" t="s">
        <v>1407</v>
      </c>
      <c r="E118" s="41"/>
      <c r="F118" s="280" t="s">
        <v>2133</v>
      </c>
      <c r="G118" s="41"/>
      <c r="H118" s="41"/>
      <c r="I118" s="271"/>
      <c r="J118" s="41"/>
      <c r="K118" s="41"/>
      <c r="L118" s="45"/>
      <c r="M118" s="272"/>
      <c r="N118" s="273"/>
      <c r="O118" s="85"/>
      <c r="P118" s="85"/>
      <c r="Q118" s="85"/>
      <c r="R118" s="85"/>
      <c r="S118" s="85"/>
      <c r="T118" s="86"/>
      <c r="U118" s="39"/>
      <c r="V118" s="39"/>
      <c r="W118" s="39"/>
      <c r="X118" s="39"/>
      <c r="Y118" s="39"/>
      <c r="Z118" s="39"/>
      <c r="AA118" s="39"/>
      <c r="AB118" s="39"/>
      <c r="AC118" s="39"/>
      <c r="AD118" s="39"/>
      <c r="AE118" s="39"/>
      <c r="AT118" s="17" t="s">
        <v>1407</v>
      </c>
      <c r="AU118" s="17" t="s">
        <v>84</v>
      </c>
    </row>
    <row r="119" s="14" customFormat="1">
      <c r="A119" s="14"/>
      <c r="B119" s="239"/>
      <c r="C119" s="240"/>
      <c r="D119" s="230" t="s">
        <v>204</v>
      </c>
      <c r="E119" s="241" t="s">
        <v>32</v>
      </c>
      <c r="F119" s="242" t="s">
        <v>906</v>
      </c>
      <c r="G119" s="240"/>
      <c r="H119" s="243">
        <v>150</v>
      </c>
      <c r="I119" s="244"/>
      <c r="J119" s="240"/>
      <c r="K119" s="240"/>
      <c r="L119" s="245"/>
      <c r="M119" s="246"/>
      <c r="N119" s="247"/>
      <c r="O119" s="247"/>
      <c r="P119" s="247"/>
      <c r="Q119" s="247"/>
      <c r="R119" s="247"/>
      <c r="S119" s="247"/>
      <c r="T119" s="248"/>
      <c r="U119" s="14"/>
      <c r="V119" s="14"/>
      <c r="W119" s="14"/>
      <c r="X119" s="14"/>
      <c r="Y119" s="14"/>
      <c r="Z119" s="14"/>
      <c r="AA119" s="14"/>
      <c r="AB119" s="14"/>
      <c r="AC119" s="14"/>
      <c r="AD119" s="14"/>
      <c r="AE119" s="14"/>
      <c r="AT119" s="249" t="s">
        <v>204</v>
      </c>
      <c r="AU119" s="249" t="s">
        <v>84</v>
      </c>
      <c r="AV119" s="14" t="s">
        <v>86</v>
      </c>
      <c r="AW119" s="14" t="s">
        <v>39</v>
      </c>
      <c r="AX119" s="14" t="s">
        <v>77</v>
      </c>
      <c r="AY119" s="249" t="s">
        <v>194</v>
      </c>
    </row>
    <row r="120" s="14" customFormat="1">
      <c r="A120" s="14"/>
      <c r="B120" s="239"/>
      <c r="C120" s="240"/>
      <c r="D120" s="230" t="s">
        <v>204</v>
      </c>
      <c r="E120" s="241" t="s">
        <v>32</v>
      </c>
      <c r="F120" s="242" t="s">
        <v>446</v>
      </c>
      <c r="G120" s="240"/>
      <c r="H120" s="243">
        <v>50</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204</v>
      </c>
      <c r="AU120" s="249" t="s">
        <v>84</v>
      </c>
      <c r="AV120" s="14" t="s">
        <v>86</v>
      </c>
      <c r="AW120" s="14" t="s">
        <v>39</v>
      </c>
      <c r="AX120" s="14" t="s">
        <v>77</v>
      </c>
      <c r="AY120" s="249" t="s">
        <v>194</v>
      </c>
    </row>
    <row r="121" s="14" customFormat="1">
      <c r="A121" s="14"/>
      <c r="B121" s="239"/>
      <c r="C121" s="240"/>
      <c r="D121" s="230" t="s">
        <v>204</v>
      </c>
      <c r="E121" s="241" t="s">
        <v>32</v>
      </c>
      <c r="F121" s="242" t="s">
        <v>381</v>
      </c>
      <c r="G121" s="240"/>
      <c r="H121" s="243">
        <v>35</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204</v>
      </c>
      <c r="AU121" s="249" t="s">
        <v>84</v>
      </c>
      <c r="AV121" s="14" t="s">
        <v>86</v>
      </c>
      <c r="AW121" s="14" t="s">
        <v>39</v>
      </c>
      <c r="AX121" s="14" t="s">
        <v>77</v>
      </c>
      <c r="AY121" s="249" t="s">
        <v>194</v>
      </c>
    </row>
    <row r="122" s="14" customFormat="1">
      <c r="A122" s="14"/>
      <c r="B122" s="239"/>
      <c r="C122" s="240"/>
      <c r="D122" s="230" t="s">
        <v>204</v>
      </c>
      <c r="E122" s="241" t="s">
        <v>32</v>
      </c>
      <c r="F122" s="242" t="s">
        <v>8</v>
      </c>
      <c r="G122" s="240"/>
      <c r="H122" s="243">
        <v>15</v>
      </c>
      <c r="I122" s="244"/>
      <c r="J122" s="240"/>
      <c r="K122" s="240"/>
      <c r="L122" s="245"/>
      <c r="M122" s="246"/>
      <c r="N122" s="247"/>
      <c r="O122" s="247"/>
      <c r="P122" s="247"/>
      <c r="Q122" s="247"/>
      <c r="R122" s="247"/>
      <c r="S122" s="247"/>
      <c r="T122" s="248"/>
      <c r="U122" s="14"/>
      <c r="V122" s="14"/>
      <c r="W122" s="14"/>
      <c r="X122" s="14"/>
      <c r="Y122" s="14"/>
      <c r="Z122" s="14"/>
      <c r="AA122" s="14"/>
      <c r="AB122" s="14"/>
      <c r="AC122" s="14"/>
      <c r="AD122" s="14"/>
      <c r="AE122" s="14"/>
      <c r="AT122" s="249" t="s">
        <v>204</v>
      </c>
      <c r="AU122" s="249" t="s">
        <v>84</v>
      </c>
      <c r="AV122" s="14" t="s">
        <v>86</v>
      </c>
      <c r="AW122" s="14" t="s">
        <v>39</v>
      </c>
      <c r="AX122" s="14" t="s">
        <v>77</v>
      </c>
      <c r="AY122" s="249" t="s">
        <v>194</v>
      </c>
    </row>
    <row r="123" s="14" customFormat="1">
      <c r="A123" s="14"/>
      <c r="B123" s="239"/>
      <c r="C123" s="240"/>
      <c r="D123" s="230" t="s">
        <v>204</v>
      </c>
      <c r="E123" s="241" t="s">
        <v>32</v>
      </c>
      <c r="F123" s="242" t="s">
        <v>152</v>
      </c>
      <c r="G123" s="240"/>
      <c r="H123" s="243">
        <v>20</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204</v>
      </c>
      <c r="AU123" s="249" t="s">
        <v>84</v>
      </c>
      <c r="AV123" s="14" t="s">
        <v>86</v>
      </c>
      <c r="AW123" s="14" t="s">
        <v>39</v>
      </c>
      <c r="AX123" s="14" t="s">
        <v>77</v>
      </c>
      <c r="AY123" s="249" t="s">
        <v>194</v>
      </c>
    </row>
    <row r="124" s="14" customFormat="1">
      <c r="A124" s="14"/>
      <c r="B124" s="239"/>
      <c r="C124" s="240"/>
      <c r="D124" s="230" t="s">
        <v>204</v>
      </c>
      <c r="E124" s="241" t="s">
        <v>32</v>
      </c>
      <c r="F124" s="242" t="s">
        <v>354</v>
      </c>
      <c r="G124" s="240"/>
      <c r="H124" s="243">
        <v>30</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204</v>
      </c>
      <c r="AU124" s="249" t="s">
        <v>84</v>
      </c>
      <c r="AV124" s="14" t="s">
        <v>86</v>
      </c>
      <c r="AW124" s="14" t="s">
        <v>39</v>
      </c>
      <c r="AX124" s="14" t="s">
        <v>77</v>
      </c>
      <c r="AY124" s="249" t="s">
        <v>194</v>
      </c>
    </row>
    <row r="125" s="15" customFormat="1">
      <c r="A125" s="15"/>
      <c r="B125" s="250"/>
      <c r="C125" s="251"/>
      <c r="D125" s="230" t="s">
        <v>204</v>
      </c>
      <c r="E125" s="252" t="s">
        <v>32</v>
      </c>
      <c r="F125" s="253" t="s">
        <v>207</v>
      </c>
      <c r="G125" s="251"/>
      <c r="H125" s="254">
        <v>300</v>
      </c>
      <c r="I125" s="255"/>
      <c r="J125" s="251"/>
      <c r="K125" s="251"/>
      <c r="L125" s="256"/>
      <c r="M125" s="257"/>
      <c r="N125" s="258"/>
      <c r="O125" s="258"/>
      <c r="P125" s="258"/>
      <c r="Q125" s="258"/>
      <c r="R125" s="258"/>
      <c r="S125" s="258"/>
      <c r="T125" s="259"/>
      <c r="U125" s="15"/>
      <c r="V125" s="15"/>
      <c r="W125" s="15"/>
      <c r="X125" s="15"/>
      <c r="Y125" s="15"/>
      <c r="Z125" s="15"/>
      <c r="AA125" s="15"/>
      <c r="AB125" s="15"/>
      <c r="AC125" s="15"/>
      <c r="AD125" s="15"/>
      <c r="AE125" s="15"/>
      <c r="AT125" s="260" t="s">
        <v>204</v>
      </c>
      <c r="AU125" s="260" t="s">
        <v>84</v>
      </c>
      <c r="AV125" s="15" t="s">
        <v>208</v>
      </c>
      <c r="AW125" s="15" t="s">
        <v>39</v>
      </c>
      <c r="AX125" s="15" t="s">
        <v>84</v>
      </c>
      <c r="AY125" s="260" t="s">
        <v>194</v>
      </c>
    </row>
    <row r="126" s="2" customFormat="1" ht="24.15" customHeight="1">
      <c r="A126" s="39"/>
      <c r="B126" s="40"/>
      <c r="C126" s="261" t="s">
        <v>269</v>
      </c>
      <c r="D126" s="261" t="s">
        <v>222</v>
      </c>
      <c r="E126" s="262" t="s">
        <v>2389</v>
      </c>
      <c r="F126" s="263" t="s">
        <v>2390</v>
      </c>
      <c r="G126" s="264" t="s">
        <v>1411</v>
      </c>
      <c r="H126" s="265">
        <v>300</v>
      </c>
      <c r="I126" s="266"/>
      <c r="J126" s="267">
        <f>ROUND(I126*H126,2)</f>
        <v>0</v>
      </c>
      <c r="K126" s="263" t="s">
        <v>1405</v>
      </c>
      <c r="L126" s="45"/>
      <c r="M126" s="268" t="s">
        <v>32</v>
      </c>
      <c r="N126" s="269" t="s">
        <v>48</v>
      </c>
      <c r="O126" s="85"/>
      <c r="P126" s="224">
        <f>O126*H126</f>
        <v>0</v>
      </c>
      <c r="Q126" s="224">
        <v>2.0000000000000002E-05</v>
      </c>
      <c r="R126" s="224">
        <f>Q126*H126</f>
        <v>0.0060000000000000001</v>
      </c>
      <c r="S126" s="224">
        <v>0</v>
      </c>
      <c r="T126" s="225">
        <f>S126*H126</f>
        <v>0</v>
      </c>
      <c r="U126" s="39"/>
      <c r="V126" s="39"/>
      <c r="W126" s="39"/>
      <c r="X126" s="39"/>
      <c r="Y126" s="39"/>
      <c r="Z126" s="39"/>
      <c r="AA126" s="39"/>
      <c r="AB126" s="39"/>
      <c r="AC126" s="39"/>
      <c r="AD126" s="39"/>
      <c r="AE126" s="39"/>
      <c r="AR126" s="226" t="s">
        <v>84</v>
      </c>
      <c r="AT126" s="226" t="s">
        <v>222</v>
      </c>
      <c r="AU126" s="226" t="s">
        <v>84</v>
      </c>
      <c r="AY126" s="17" t="s">
        <v>194</v>
      </c>
      <c r="BE126" s="227">
        <f>IF(N126="základní",J126,0)</f>
        <v>0</v>
      </c>
      <c r="BF126" s="227">
        <f>IF(N126="snížená",J126,0)</f>
        <v>0</v>
      </c>
      <c r="BG126" s="227">
        <f>IF(N126="zákl. přenesená",J126,0)</f>
        <v>0</v>
      </c>
      <c r="BH126" s="227">
        <f>IF(N126="sníž. přenesená",J126,0)</f>
        <v>0</v>
      </c>
      <c r="BI126" s="227">
        <f>IF(N126="nulová",J126,0)</f>
        <v>0</v>
      </c>
      <c r="BJ126" s="17" t="s">
        <v>84</v>
      </c>
      <c r="BK126" s="227">
        <f>ROUND(I126*H126,2)</f>
        <v>0</v>
      </c>
      <c r="BL126" s="17" t="s">
        <v>84</v>
      </c>
      <c r="BM126" s="226" t="s">
        <v>2391</v>
      </c>
    </row>
    <row r="127" s="2" customFormat="1">
      <c r="A127" s="39"/>
      <c r="B127" s="40"/>
      <c r="C127" s="41"/>
      <c r="D127" s="279" t="s">
        <v>1407</v>
      </c>
      <c r="E127" s="41"/>
      <c r="F127" s="280" t="s">
        <v>2392</v>
      </c>
      <c r="G127" s="41"/>
      <c r="H127" s="41"/>
      <c r="I127" s="271"/>
      <c r="J127" s="41"/>
      <c r="K127" s="41"/>
      <c r="L127" s="45"/>
      <c r="M127" s="272"/>
      <c r="N127" s="273"/>
      <c r="O127" s="85"/>
      <c r="P127" s="85"/>
      <c r="Q127" s="85"/>
      <c r="R127" s="85"/>
      <c r="S127" s="85"/>
      <c r="T127" s="86"/>
      <c r="U127" s="39"/>
      <c r="V127" s="39"/>
      <c r="W127" s="39"/>
      <c r="X127" s="39"/>
      <c r="Y127" s="39"/>
      <c r="Z127" s="39"/>
      <c r="AA127" s="39"/>
      <c r="AB127" s="39"/>
      <c r="AC127" s="39"/>
      <c r="AD127" s="39"/>
      <c r="AE127" s="39"/>
      <c r="AT127" s="17" t="s">
        <v>1407</v>
      </c>
      <c r="AU127" s="17" t="s">
        <v>84</v>
      </c>
    </row>
    <row r="128" s="14" customFormat="1">
      <c r="A128" s="14"/>
      <c r="B128" s="239"/>
      <c r="C128" s="240"/>
      <c r="D128" s="230" t="s">
        <v>204</v>
      </c>
      <c r="E128" s="241" t="s">
        <v>32</v>
      </c>
      <c r="F128" s="242" t="s">
        <v>8</v>
      </c>
      <c r="G128" s="240"/>
      <c r="H128" s="243">
        <v>15</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204</v>
      </c>
      <c r="AU128" s="249" t="s">
        <v>84</v>
      </c>
      <c r="AV128" s="14" t="s">
        <v>86</v>
      </c>
      <c r="AW128" s="14" t="s">
        <v>39</v>
      </c>
      <c r="AX128" s="14" t="s">
        <v>77</v>
      </c>
      <c r="AY128" s="249" t="s">
        <v>194</v>
      </c>
    </row>
    <row r="129" s="14" customFormat="1">
      <c r="A129" s="14"/>
      <c r="B129" s="239"/>
      <c r="C129" s="240"/>
      <c r="D129" s="230" t="s">
        <v>204</v>
      </c>
      <c r="E129" s="241" t="s">
        <v>32</v>
      </c>
      <c r="F129" s="242" t="s">
        <v>354</v>
      </c>
      <c r="G129" s="240"/>
      <c r="H129" s="243">
        <v>30</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204</v>
      </c>
      <c r="AU129" s="249" t="s">
        <v>84</v>
      </c>
      <c r="AV129" s="14" t="s">
        <v>86</v>
      </c>
      <c r="AW129" s="14" t="s">
        <v>39</v>
      </c>
      <c r="AX129" s="14" t="s">
        <v>77</v>
      </c>
      <c r="AY129" s="249" t="s">
        <v>194</v>
      </c>
    </row>
    <row r="130" s="14" customFormat="1">
      <c r="A130" s="14"/>
      <c r="B130" s="239"/>
      <c r="C130" s="240"/>
      <c r="D130" s="230" t="s">
        <v>204</v>
      </c>
      <c r="E130" s="241" t="s">
        <v>32</v>
      </c>
      <c r="F130" s="242" t="s">
        <v>811</v>
      </c>
      <c r="G130" s="240"/>
      <c r="H130" s="243">
        <v>130</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204</v>
      </c>
      <c r="AU130" s="249" t="s">
        <v>84</v>
      </c>
      <c r="AV130" s="14" t="s">
        <v>86</v>
      </c>
      <c r="AW130" s="14" t="s">
        <v>39</v>
      </c>
      <c r="AX130" s="14" t="s">
        <v>77</v>
      </c>
      <c r="AY130" s="249" t="s">
        <v>194</v>
      </c>
    </row>
    <row r="131" s="14" customFormat="1">
      <c r="A131" s="14"/>
      <c r="B131" s="239"/>
      <c r="C131" s="240"/>
      <c r="D131" s="230" t="s">
        <v>204</v>
      </c>
      <c r="E131" s="241" t="s">
        <v>32</v>
      </c>
      <c r="F131" s="242" t="s">
        <v>405</v>
      </c>
      <c r="G131" s="240"/>
      <c r="H131" s="243">
        <v>40</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204</v>
      </c>
      <c r="AU131" s="249" t="s">
        <v>84</v>
      </c>
      <c r="AV131" s="14" t="s">
        <v>86</v>
      </c>
      <c r="AW131" s="14" t="s">
        <v>39</v>
      </c>
      <c r="AX131" s="14" t="s">
        <v>77</v>
      </c>
      <c r="AY131" s="249" t="s">
        <v>194</v>
      </c>
    </row>
    <row r="132" s="14" customFormat="1">
      <c r="A132" s="14"/>
      <c r="B132" s="239"/>
      <c r="C132" s="240"/>
      <c r="D132" s="230" t="s">
        <v>204</v>
      </c>
      <c r="E132" s="241" t="s">
        <v>32</v>
      </c>
      <c r="F132" s="242" t="s">
        <v>626</v>
      </c>
      <c r="G132" s="240"/>
      <c r="H132" s="243">
        <v>85</v>
      </c>
      <c r="I132" s="244"/>
      <c r="J132" s="240"/>
      <c r="K132" s="240"/>
      <c r="L132" s="245"/>
      <c r="M132" s="246"/>
      <c r="N132" s="247"/>
      <c r="O132" s="247"/>
      <c r="P132" s="247"/>
      <c r="Q132" s="247"/>
      <c r="R132" s="247"/>
      <c r="S132" s="247"/>
      <c r="T132" s="248"/>
      <c r="U132" s="14"/>
      <c r="V132" s="14"/>
      <c r="W132" s="14"/>
      <c r="X132" s="14"/>
      <c r="Y132" s="14"/>
      <c r="Z132" s="14"/>
      <c r="AA132" s="14"/>
      <c r="AB132" s="14"/>
      <c r="AC132" s="14"/>
      <c r="AD132" s="14"/>
      <c r="AE132" s="14"/>
      <c r="AT132" s="249" t="s">
        <v>204</v>
      </c>
      <c r="AU132" s="249" t="s">
        <v>84</v>
      </c>
      <c r="AV132" s="14" t="s">
        <v>86</v>
      </c>
      <c r="AW132" s="14" t="s">
        <v>39</v>
      </c>
      <c r="AX132" s="14" t="s">
        <v>77</v>
      </c>
      <c r="AY132" s="249" t="s">
        <v>194</v>
      </c>
    </row>
    <row r="133" s="15" customFormat="1">
      <c r="A133" s="15"/>
      <c r="B133" s="250"/>
      <c r="C133" s="251"/>
      <c r="D133" s="230" t="s">
        <v>204</v>
      </c>
      <c r="E133" s="252" t="s">
        <v>32</v>
      </c>
      <c r="F133" s="253" t="s">
        <v>207</v>
      </c>
      <c r="G133" s="251"/>
      <c r="H133" s="254">
        <v>300</v>
      </c>
      <c r="I133" s="255"/>
      <c r="J133" s="251"/>
      <c r="K133" s="251"/>
      <c r="L133" s="256"/>
      <c r="M133" s="257"/>
      <c r="N133" s="258"/>
      <c r="O133" s="258"/>
      <c r="P133" s="258"/>
      <c r="Q133" s="258"/>
      <c r="R133" s="258"/>
      <c r="S133" s="258"/>
      <c r="T133" s="259"/>
      <c r="U133" s="15"/>
      <c r="V133" s="15"/>
      <c r="W133" s="15"/>
      <c r="X133" s="15"/>
      <c r="Y133" s="15"/>
      <c r="Z133" s="15"/>
      <c r="AA133" s="15"/>
      <c r="AB133" s="15"/>
      <c r="AC133" s="15"/>
      <c r="AD133" s="15"/>
      <c r="AE133" s="15"/>
      <c r="AT133" s="260" t="s">
        <v>204</v>
      </c>
      <c r="AU133" s="260" t="s">
        <v>84</v>
      </c>
      <c r="AV133" s="15" t="s">
        <v>208</v>
      </c>
      <c r="AW133" s="15" t="s">
        <v>39</v>
      </c>
      <c r="AX133" s="15" t="s">
        <v>84</v>
      </c>
      <c r="AY133" s="260" t="s">
        <v>194</v>
      </c>
    </row>
    <row r="134" s="2" customFormat="1" ht="24.15" customHeight="1">
      <c r="A134" s="39"/>
      <c r="B134" s="40"/>
      <c r="C134" s="261" t="s">
        <v>8</v>
      </c>
      <c r="D134" s="261" t="s">
        <v>222</v>
      </c>
      <c r="E134" s="262" t="s">
        <v>2393</v>
      </c>
      <c r="F134" s="263" t="s">
        <v>2394</v>
      </c>
      <c r="G134" s="264" t="s">
        <v>1411</v>
      </c>
      <c r="H134" s="265">
        <v>40</v>
      </c>
      <c r="I134" s="266"/>
      <c r="J134" s="267">
        <f>ROUND(I134*H134,2)</f>
        <v>0</v>
      </c>
      <c r="K134" s="263" t="s">
        <v>1405</v>
      </c>
      <c r="L134" s="45"/>
      <c r="M134" s="268" t="s">
        <v>32</v>
      </c>
      <c r="N134" s="269" t="s">
        <v>48</v>
      </c>
      <c r="O134" s="85"/>
      <c r="P134" s="224">
        <f>O134*H134</f>
        <v>0</v>
      </c>
      <c r="Q134" s="224">
        <v>0.40481</v>
      </c>
      <c r="R134" s="224">
        <f>Q134*H134</f>
        <v>16.192399999999999</v>
      </c>
      <c r="S134" s="224">
        <v>0</v>
      </c>
      <c r="T134" s="225">
        <f>S134*H134</f>
        <v>0</v>
      </c>
      <c r="U134" s="39"/>
      <c r="V134" s="39"/>
      <c r="W134" s="39"/>
      <c r="X134" s="39"/>
      <c r="Y134" s="39"/>
      <c r="Z134" s="39"/>
      <c r="AA134" s="39"/>
      <c r="AB134" s="39"/>
      <c r="AC134" s="39"/>
      <c r="AD134" s="39"/>
      <c r="AE134" s="39"/>
      <c r="AR134" s="226" t="s">
        <v>208</v>
      </c>
      <c r="AT134" s="226" t="s">
        <v>222</v>
      </c>
      <c r="AU134" s="226" t="s">
        <v>84</v>
      </c>
      <c r="AY134" s="17" t="s">
        <v>194</v>
      </c>
      <c r="BE134" s="227">
        <f>IF(N134="základní",J134,0)</f>
        <v>0</v>
      </c>
      <c r="BF134" s="227">
        <f>IF(N134="snížená",J134,0)</f>
        <v>0</v>
      </c>
      <c r="BG134" s="227">
        <f>IF(N134="zákl. přenesená",J134,0)</f>
        <v>0</v>
      </c>
      <c r="BH134" s="227">
        <f>IF(N134="sníž. přenesená",J134,0)</f>
        <v>0</v>
      </c>
      <c r="BI134" s="227">
        <f>IF(N134="nulová",J134,0)</f>
        <v>0</v>
      </c>
      <c r="BJ134" s="17" t="s">
        <v>84</v>
      </c>
      <c r="BK134" s="227">
        <f>ROUND(I134*H134,2)</f>
        <v>0</v>
      </c>
      <c r="BL134" s="17" t="s">
        <v>208</v>
      </c>
      <c r="BM134" s="226" t="s">
        <v>2395</v>
      </c>
    </row>
    <row r="135" s="2" customFormat="1">
      <c r="A135" s="39"/>
      <c r="B135" s="40"/>
      <c r="C135" s="41"/>
      <c r="D135" s="279" t="s">
        <v>1407</v>
      </c>
      <c r="E135" s="41"/>
      <c r="F135" s="280" t="s">
        <v>2396</v>
      </c>
      <c r="G135" s="41"/>
      <c r="H135" s="41"/>
      <c r="I135" s="271"/>
      <c r="J135" s="41"/>
      <c r="K135" s="41"/>
      <c r="L135" s="45"/>
      <c r="M135" s="272"/>
      <c r="N135" s="273"/>
      <c r="O135" s="85"/>
      <c r="P135" s="85"/>
      <c r="Q135" s="85"/>
      <c r="R135" s="85"/>
      <c r="S135" s="85"/>
      <c r="T135" s="86"/>
      <c r="U135" s="39"/>
      <c r="V135" s="39"/>
      <c r="W135" s="39"/>
      <c r="X135" s="39"/>
      <c r="Y135" s="39"/>
      <c r="Z135" s="39"/>
      <c r="AA135" s="39"/>
      <c r="AB135" s="39"/>
      <c r="AC135" s="39"/>
      <c r="AD135" s="39"/>
      <c r="AE135" s="39"/>
      <c r="AT135" s="17" t="s">
        <v>1407</v>
      </c>
      <c r="AU135" s="17" t="s">
        <v>84</v>
      </c>
    </row>
    <row r="136" s="14" customFormat="1">
      <c r="A136" s="14"/>
      <c r="B136" s="239"/>
      <c r="C136" s="240"/>
      <c r="D136" s="230" t="s">
        <v>204</v>
      </c>
      <c r="E136" s="241" t="s">
        <v>32</v>
      </c>
      <c r="F136" s="242" t="s">
        <v>221</v>
      </c>
      <c r="G136" s="240"/>
      <c r="H136" s="243">
        <v>5</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204</v>
      </c>
      <c r="AU136" s="249" t="s">
        <v>84</v>
      </c>
      <c r="AV136" s="14" t="s">
        <v>86</v>
      </c>
      <c r="AW136" s="14" t="s">
        <v>39</v>
      </c>
      <c r="AX136" s="14" t="s">
        <v>77</v>
      </c>
      <c r="AY136" s="249" t="s">
        <v>194</v>
      </c>
    </row>
    <row r="137" s="14" customFormat="1">
      <c r="A137" s="14"/>
      <c r="B137" s="239"/>
      <c r="C137" s="240"/>
      <c r="D137" s="230" t="s">
        <v>204</v>
      </c>
      <c r="E137" s="241" t="s">
        <v>32</v>
      </c>
      <c r="F137" s="242" t="s">
        <v>152</v>
      </c>
      <c r="G137" s="240"/>
      <c r="H137" s="243">
        <v>20</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204</v>
      </c>
      <c r="AU137" s="249" t="s">
        <v>84</v>
      </c>
      <c r="AV137" s="14" t="s">
        <v>86</v>
      </c>
      <c r="AW137" s="14" t="s">
        <v>39</v>
      </c>
      <c r="AX137" s="14" t="s">
        <v>77</v>
      </c>
      <c r="AY137" s="249" t="s">
        <v>194</v>
      </c>
    </row>
    <row r="138" s="14" customFormat="1">
      <c r="A138" s="14"/>
      <c r="B138" s="239"/>
      <c r="C138" s="240"/>
      <c r="D138" s="230" t="s">
        <v>204</v>
      </c>
      <c r="E138" s="241" t="s">
        <v>32</v>
      </c>
      <c r="F138" s="242" t="s">
        <v>8</v>
      </c>
      <c r="G138" s="240"/>
      <c r="H138" s="243">
        <v>15</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204</v>
      </c>
      <c r="AU138" s="249" t="s">
        <v>84</v>
      </c>
      <c r="AV138" s="14" t="s">
        <v>86</v>
      </c>
      <c r="AW138" s="14" t="s">
        <v>39</v>
      </c>
      <c r="AX138" s="14" t="s">
        <v>77</v>
      </c>
      <c r="AY138" s="249" t="s">
        <v>194</v>
      </c>
    </row>
    <row r="139" s="15" customFormat="1">
      <c r="A139" s="15"/>
      <c r="B139" s="250"/>
      <c r="C139" s="251"/>
      <c r="D139" s="230" t="s">
        <v>204</v>
      </c>
      <c r="E139" s="252" t="s">
        <v>32</v>
      </c>
      <c r="F139" s="253" t="s">
        <v>207</v>
      </c>
      <c r="G139" s="251"/>
      <c r="H139" s="254">
        <v>40</v>
      </c>
      <c r="I139" s="255"/>
      <c r="J139" s="251"/>
      <c r="K139" s="251"/>
      <c r="L139" s="256"/>
      <c r="M139" s="257"/>
      <c r="N139" s="258"/>
      <c r="O139" s="258"/>
      <c r="P139" s="258"/>
      <c r="Q139" s="258"/>
      <c r="R139" s="258"/>
      <c r="S139" s="258"/>
      <c r="T139" s="259"/>
      <c r="U139" s="15"/>
      <c r="V139" s="15"/>
      <c r="W139" s="15"/>
      <c r="X139" s="15"/>
      <c r="Y139" s="15"/>
      <c r="Z139" s="15"/>
      <c r="AA139" s="15"/>
      <c r="AB139" s="15"/>
      <c r="AC139" s="15"/>
      <c r="AD139" s="15"/>
      <c r="AE139" s="15"/>
      <c r="AT139" s="260" t="s">
        <v>204</v>
      </c>
      <c r="AU139" s="260" t="s">
        <v>84</v>
      </c>
      <c r="AV139" s="15" t="s">
        <v>208</v>
      </c>
      <c r="AW139" s="15" t="s">
        <v>39</v>
      </c>
      <c r="AX139" s="15" t="s">
        <v>84</v>
      </c>
      <c r="AY139" s="260" t="s">
        <v>194</v>
      </c>
    </row>
    <row r="140" s="2" customFormat="1" ht="24.15" customHeight="1">
      <c r="A140" s="39"/>
      <c r="B140" s="40"/>
      <c r="C140" s="261" t="s">
        <v>279</v>
      </c>
      <c r="D140" s="261" t="s">
        <v>222</v>
      </c>
      <c r="E140" s="262" t="s">
        <v>2397</v>
      </c>
      <c r="F140" s="263" t="s">
        <v>2398</v>
      </c>
      <c r="G140" s="264" t="s">
        <v>1411</v>
      </c>
      <c r="H140" s="265">
        <v>40</v>
      </c>
      <c r="I140" s="266"/>
      <c r="J140" s="267">
        <f>ROUND(I140*H140,2)</f>
        <v>0</v>
      </c>
      <c r="K140" s="263" t="s">
        <v>1405</v>
      </c>
      <c r="L140" s="45"/>
      <c r="M140" s="268" t="s">
        <v>32</v>
      </c>
      <c r="N140" s="269" t="s">
        <v>48</v>
      </c>
      <c r="O140" s="85"/>
      <c r="P140" s="224">
        <f>O140*H140</f>
        <v>0</v>
      </c>
      <c r="Q140" s="224">
        <v>0.34011999999999998</v>
      </c>
      <c r="R140" s="224">
        <f>Q140*H140</f>
        <v>13.604799999999999</v>
      </c>
      <c r="S140" s="224">
        <v>0</v>
      </c>
      <c r="T140" s="225">
        <f>S140*H140</f>
        <v>0</v>
      </c>
      <c r="U140" s="39"/>
      <c r="V140" s="39"/>
      <c r="W140" s="39"/>
      <c r="X140" s="39"/>
      <c r="Y140" s="39"/>
      <c r="Z140" s="39"/>
      <c r="AA140" s="39"/>
      <c r="AB140" s="39"/>
      <c r="AC140" s="39"/>
      <c r="AD140" s="39"/>
      <c r="AE140" s="39"/>
      <c r="AR140" s="226" t="s">
        <v>208</v>
      </c>
      <c r="AT140" s="226" t="s">
        <v>222</v>
      </c>
      <c r="AU140" s="226" t="s">
        <v>84</v>
      </c>
      <c r="AY140" s="17" t="s">
        <v>194</v>
      </c>
      <c r="BE140" s="227">
        <f>IF(N140="základní",J140,0)</f>
        <v>0</v>
      </c>
      <c r="BF140" s="227">
        <f>IF(N140="snížená",J140,0)</f>
        <v>0</v>
      </c>
      <c r="BG140" s="227">
        <f>IF(N140="zákl. přenesená",J140,0)</f>
        <v>0</v>
      </c>
      <c r="BH140" s="227">
        <f>IF(N140="sníž. přenesená",J140,0)</f>
        <v>0</v>
      </c>
      <c r="BI140" s="227">
        <f>IF(N140="nulová",J140,0)</f>
        <v>0</v>
      </c>
      <c r="BJ140" s="17" t="s">
        <v>84</v>
      </c>
      <c r="BK140" s="227">
        <f>ROUND(I140*H140,2)</f>
        <v>0</v>
      </c>
      <c r="BL140" s="17" t="s">
        <v>208</v>
      </c>
      <c r="BM140" s="226" t="s">
        <v>2399</v>
      </c>
    </row>
    <row r="141" s="2" customFormat="1">
      <c r="A141" s="39"/>
      <c r="B141" s="40"/>
      <c r="C141" s="41"/>
      <c r="D141" s="279" t="s">
        <v>1407</v>
      </c>
      <c r="E141" s="41"/>
      <c r="F141" s="280" t="s">
        <v>2400</v>
      </c>
      <c r="G141" s="41"/>
      <c r="H141" s="41"/>
      <c r="I141" s="271"/>
      <c r="J141" s="41"/>
      <c r="K141" s="41"/>
      <c r="L141" s="45"/>
      <c r="M141" s="272"/>
      <c r="N141" s="273"/>
      <c r="O141" s="85"/>
      <c r="P141" s="85"/>
      <c r="Q141" s="85"/>
      <c r="R141" s="85"/>
      <c r="S141" s="85"/>
      <c r="T141" s="86"/>
      <c r="U141" s="39"/>
      <c r="V141" s="39"/>
      <c r="W141" s="39"/>
      <c r="X141" s="39"/>
      <c r="Y141" s="39"/>
      <c r="Z141" s="39"/>
      <c r="AA141" s="39"/>
      <c r="AB141" s="39"/>
      <c r="AC141" s="39"/>
      <c r="AD141" s="39"/>
      <c r="AE141" s="39"/>
      <c r="AT141" s="17" t="s">
        <v>1407</v>
      </c>
      <c r="AU141" s="17" t="s">
        <v>84</v>
      </c>
    </row>
    <row r="142" s="14" customFormat="1">
      <c r="A142" s="14"/>
      <c r="B142" s="239"/>
      <c r="C142" s="240"/>
      <c r="D142" s="230" t="s">
        <v>204</v>
      </c>
      <c r="E142" s="241" t="s">
        <v>32</v>
      </c>
      <c r="F142" s="242" t="s">
        <v>221</v>
      </c>
      <c r="G142" s="240"/>
      <c r="H142" s="243">
        <v>5</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204</v>
      </c>
      <c r="AU142" s="249" t="s">
        <v>84</v>
      </c>
      <c r="AV142" s="14" t="s">
        <v>86</v>
      </c>
      <c r="AW142" s="14" t="s">
        <v>39</v>
      </c>
      <c r="AX142" s="14" t="s">
        <v>77</v>
      </c>
      <c r="AY142" s="249" t="s">
        <v>194</v>
      </c>
    </row>
    <row r="143" s="14" customFormat="1">
      <c r="A143" s="14"/>
      <c r="B143" s="239"/>
      <c r="C143" s="240"/>
      <c r="D143" s="230" t="s">
        <v>204</v>
      </c>
      <c r="E143" s="241" t="s">
        <v>32</v>
      </c>
      <c r="F143" s="242" t="s">
        <v>152</v>
      </c>
      <c r="G143" s="240"/>
      <c r="H143" s="243">
        <v>20</v>
      </c>
      <c r="I143" s="244"/>
      <c r="J143" s="240"/>
      <c r="K143" s="240"/>
      <c r="L143" s="245"/>
      <c r="M143" s="246"/>
      <c r="N143" s="247"/>
      <c r="O143" s="247"/>
      <c r="P143" s="247"/>
      <c r="Q143" s="247"/>
      <c r="R143" s="247"/>
      <c r="S143" s="247"/>
      <c r="T143" s="248"/>
      <c r="U143" s="14"/>
      <c r="V143" s="14"/>
      <c r="W143" s="14"/>
      <c r="X143" s="14"/>
      <c r="Y143" s="14"/>
      <c r="Z143" s="14"/>
      <c r="AA143" s="14"/>
      <c r="AB143" s="14"/>
      <c r="AC143" s="14"/>
      <c r="AD143" s="14"/>
      <c r="AE143" s="14"/>
      <c r="AT143" s="249" t="s">
        <v>204</v>
      </c>
      <c r="AU143" s="249" t="s">
        <v>84</v>
      </c>
      <c r="AV143" s="14" t="s">
        <v>86</v>
      </c>
      <c r="AW143" s="14" t="s">
        <v>39</v>
      </c>
      <c r="AX143" s="14" t="s">
        <v>77</v>
      </c>
      <c r="AY143" s="249" t="s">
        <v>194</v>
      </c>
    </row>
    <row r="144" s="14" customFormat="1">
      <c r="A144" s="14"/>
      <c r="B144" s="239"/>
      <c r="C144" s="240"/>
      <c r="D144" s="230" t="s">
        <v>204</v>
      </c>
      <c r="E144" s="241" t="s">
        <v>32</v>
      </c>
      <c r="F144" s="242" t="s">
        <v>8</v>
      </c>
      <c r="G144" s="240"/>
      <c r="H144" s="243">
        <v>15</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204</v>
      </c>
      <c r="AU144" s="249" t="s">
        <v>84</v>
      </c>
      <c r="AV144" s="14" t="s">
        <v>86</v>
      </c>
      <c r="AW144" s="14" t="s">
        <v>39</v>
      </c>
      <c r="AX144" s="14" t="s">
        <v>77</v>
      </c>
      <c r="AY144" s="249" t="s">
        <v>194</v>
      </c>
    </row>
    <row r="145" s="15" customFormat="1">
      <c r="A145" s="15"/>
      <c r="B145" s="250"/>
      <c r="C145" s="251"/>
      <c r="D145" s="230" t="s">
        <v>204</v>
      </c>
      <c r="E145" s="252" t="s">
        <v>32</v>
      </c>
      <c r="F145" s="253" t="s">
        <v>207</v>
      </c>
      <c r="G145" s="251"/>
      <c r="H145" s="254">
        <v>40</v>
      </c>
      <c r="I145" s="255"/>
      <c r="J145" s="251"/>
      <c r="K145" s="251"/>
      <c r="L145" s="256"/>
      <c r="M145" s="257"/>
      <c r="N145" s="258"/>
      <c r="O145" s="258"/>
      <c r="P145" s="258"/>
      <c r="Q145" s="258"/>
      <c r="R145" s="258"/>
      <c r="S145" s="258"/>
      <c r="T145" s="259"/>
      <c r="U145" s="15"/>
      <c r="V145" s="15"/>
      <c r="W145" s="15"/>
      <c r="X145" s="15"/>
      <c r="Y145" s="15"/>
      <c r="Z145" s="15"/>
      <c r="AA145" s="15"/>
      <c r="AB145" s="15"/>
      <c r="AC145" s="15"/>
      <c r="AD145" s="15"/>
      <c r="AE145" s="15"/>
      <c r="AT145" s="260" t="s">
        <v>204</v>
      </c>
      <c r="AU145" s="260" t="s">
        <v>84</v>
      </c>
      <c r="AV145" s="15" t="s">
        <v>208</v>
      </c>
      <c r="AW145" s="15" t="s">
        <v>39</v>
      </c>
      <c r="AX145" s="15" t="s">
        <v>84</v>
      </c>
      <c r="AY145" s="260" t="s">
        <v>194</v>
      </c>
    </row>
    <row r="146" s="2" customFormat="1" ht="24.15" customHeight="1">
      <c r="A146" s="39"/>
      <c r="B146" s="40"/>
      <c r="C146" s="261" t="s">
        <v>283</v>
      </c>
      <c r="D146" s="261" t="s">
        <v>222</v>
      </c>
      <c r="E146" s="262" t="s">
        <v>2401</v>
      </c>
      <c r="F146" s="263" t="s">
        <v>2402</v>
      </c>
      <c r="G146" s="264" t="s">
        <v>1411</v>
      </c>
      <c r="H146" s="265">
        <v>40</v>
      </c>
      <c r="I146" s="266"/>
      <c r="J146" s="267">
        <f>ROUND(I146*H146,2)</f>
        <v>0</v>
      </c>
      <c r="K146" s="263" t="s">
        <v>1405</v>
      </c>
      <c r="L146" s="45"/>
      <c r="M146" s="268" t="s">
        <v>32</v>
      </c>
      <c r="N146" s="269" t="s">
        <v>48</v>
      </c>
      <c r="O146" s="85"/>
      <c r="P146" s="224">
        <f>O146*H146</f>
        <v>0</v>
      </c>
      <c r="Q146" s="224">
        <v>0.084250000000000005</v>
      </c>
      <c r="R146" s="224">
        <f>Q146*H146</f>
        <v>3.3700000000000001</v>
      </c>
      <c r="S146" s="224">
        <v>0</v>
      </c>
      <c r="T146" s="225">
        <f>S146*H146</f>
        <v>0</v>
      </c>
      <c r="U146" s="39"/>
      <c r="V146" s="39"/>
      <c r="W146" s="39"/>
      <c r="X146" s="39"/>
      <c r="Y146" s="39"/>
      <c r="Z146" s="39"/>
      <c r="AA146" s="39"/>
      <c r="AB146" s="39"/>
      <c r="AC146" s="39"/>
      <c r="AD146" s="39"/>
      <c r="AE146" s="39"/>
      <c r="AR146" s="226" t="s">
        <v>208</v>
      </c>
      <c r="AT146" s="226" t="s">
        <v>222</v>
      </c>
      <c r="AU146" s="226" t="s">
        <v>84</v>
      </c>
      <c r="AY146" s="17" t="s">
        <v>194</v>
      </c>
      <c r="BE146" s="227">
        <f>IF(N146="základní",J146,0)</f>
        <v>0</v>
      </c>
      <c r="BF146" s="227">
        <f>IF(N146="snížená",J146,0)</f>
        <v>0</v>
      </c>
      <c r="BG146" s="227">
        <f>IF(N146="zákl. přenesená",J146,0)</f>
        <v>0</v>
      </c>
      <c r="BH146" s="227">
        <f>IF(N146="sníž. přenesená",J146,0)</f>
        <v>0</v>
      </c>
      <c r="BI146" s="227">
        <f>IF(N146="nulová",J146,0)</f>
        <v>0</v>
      </c>
      <c r="BJ146" s="17" t="s">
        <v>84</v>
      </c>
      <c r="BK146" s="227">
        <f>ROUND(I146*H146,2)</f>
        <v>0</v>
      </c>
      <c r="BL146" s="17" t="s">
        <v>208</v>
      </c>
      <c r="BM146" s="226" t="s">
        <v>2403</v>
      </c>
    </row>
    <row r="147" s="2" customFormat="1">
      <c r="A147" s="39"/>
      <c r="B147" s="40"/>
      <c r="C147" s="41"/>
      <c r="D147" s="279" t="s">
        <v>1407</v>
      </c>
      <c r="E147" s="41"/>
      <c r="F147" s="280" t="s">
        <v>2404</v>
      </c>
      <c r="G147" s="41"/>
      <c r="H147" s="41"/>
      <c r="I147" s="271"/>
      <c r="J147" s="41"/>
      <c r="K147" s="41"/>
      <c r="L147" s="45"/>
      <c r="M147" s="272"/>
      <c r="N147" s="273"/>
      <c r="O147" s="85"/>
      <c r="P147" s="85"/>
      <c r="Q147" s="85"/>
      <c r="R147" s="85"/>
      <c r="S147" s="85"/>
      <c r="T147" s="86"/>
      <c r="U147" s="39"/>
      <c r="V147" s="39"/>
      <c r="W147" s="39"/>
      <c r="X147" s="39"/>
      <c r="Y147" s="39"/>
      <c r="Z147" s="39"/>
      <c r="AA147" s="39"/>
      <c r="AB147" s="39"/>
      <c r="AC147" s="39"/>
      <c r="AD147" s="39"/>
      <c r="AE147" s="39"/>
      <c r="AT147" s="17" t="s">
        <v>1407</v>
      </c>
      <c r="AU147" s="17" t="s">
        <v>84</v>
      </c>
    </row>
    <row r="148" s="14" customFormat="1">
      <c r="A148" s="14"/>
      <c r="B148" s="239"/>
      <c r="C148" s="240"/>
      <c r="D148" s="230" t="s">
        <v>204</v>
      </c>
      <c r="E148" s="241" t="s">
        <v>32</v>
      </c>
      <c r="F148" s="242" t="s">
        <v>221</v>
      </c>
      <c r="G148" s="240"/>
      <c r="H148" s="243">
        <v>5</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204</v>
      </c>
      <c r="AU148" s="249" t="s">
        <v>84</v>
      </c>
      <c r="AV148" s="14" t="s">
        <v>86</v>
      </c>
      <c r="AW148" s="14" t="s">
        <v>39</v>
      </c>
      <c r="AX148" s="14" t="s">
        <v>77</v>
      </c>
      <c r="AY148" s="249" t="s">
        <v>194</v>
      </c>
    </row>
    <row r="149" s="14" customFormat="1">
      <c r="A149" s="14"/>
      <c r="B149" s="239"/>
      <c r="C149" s="240"/>
      <c r="D149" s="230" t="s">
        <v>204</v>
      </c>
      <c r="E149" s="241" t="s">
        <v>32</v>
      </c>
      <c r="F149" s="242" t="s">
        <v>152</v>
      </c>
      <c r="G149" s="240"/>
      <c r="H149" s="243">
        <v>20</v>
      </c>
      <c r="I149" s="244"/>
      <c r="J149" s="240"/>
      <c r="K149" s="240"/>
      <c r="L149" s="245"/>
      <c r="M149" s="246"/>
      <c r="N149" s="247"/>
      <c r="O149" s="247"/>
      <c r="P149" s="247"/>
      <c r="Q149" s="247"/>
      <c r="R149" s="247"/>
      <c r="S149" s="247"/>
      <c r="T149" s="248"/>
      <c r="U149" s="14"/>
      <c r="V149" s="14"/>
      <c r="W149" s="14"/>
      <c r="X149" s="14"/>
      <c r="Y149" s="14"/>
      <c r="Z149" s="14"/>
      <c r="AA149" s="14"/>
      <c r="AB149" s="14"/>
      <c r="AC149" s="14"/>
      <c r="AD149" s="14"/>
      <c r="AE149" s="14"/>
      <c r="AT149" s="249" t="s">
        <v>204</v>
      </c>
      <c r="AU149" s="249" t="s">
        <v>84</v>
      </c>
      <c r="AV149" s="14" t="s">
        <v>86</v>
      </c>
      <c r="AW149" s="14" t="s">
        <v>39</v>
      </c>
      <c r="AX149" s="14" t="s">
        <v>77</v>
      </c>
      <c r="AY149" s="249" t="s">
        <v>194</v>
      </c>
    </row>
    <row r="150" s="14" customFormat="1">
      <c r="A150" s="14"/>
      <c r="B150" s="239"/>
      <c r="C150" s="240"/>
      <c r="D150" s="230" t="s">
        <v>204</v>
      </c>
      <c r="E150" s="241" t="s">
        <v>32</v>
      </c>
      <c r="F150" s="242" t="s">
        <v>8</v>
      </c>
      <c r="G150" s="240"/>
      <c r="H150" s="243">
        <v>15</v>
      </c>
      <c r="I150" s="244"/>
      <c r="J150" s="240"/>
      <c r="K150" s="240"/>
      <c r="L150" s="245"/>
      <c r="M150" s="246"/>
      <c r="N150" s="247"/>
      <c r="O150" s="247"/>
      <c r="P150" s="247"/>
      <c r="Q150" s="247"/>
      <c r="R150" s="247"/>
      <c r="S150" s="247"/>
      <c r="T150" s="248"/>
      <c r="U150" s="14"/>
      <c r="V150" s="14"/>
      <c r="W150" s="14"/>
      <c r="X150" s="14"/>
      <c r="Y150" s="14"/>
      <c r="Z150" s="14"/>
      <c r="AA150" s="14"/>
      <c r="AB150" s="14"/>
      <c r="AC150" s="14"/>
      <c r="AD150" s="14"/>
      <c r="AE150" s="14"/>
      <c r="AT150" s="249" t="s">
        <v>204</v>
      </c>
      <c r="AU150" s="249" t="s">
        <v>84</v>
      </c>
      <c r="AV150" s="14" t="s">
        <v>86</v>
      </c>
      <c r="AW150" s="14" t="s">
        <v>39</v>
      </c>
      <c r="AX150" s="14" t="s">
        <v>77</v>
      </c>
      <c r="AY150" s="249" t="s">
        <v>194</v>
      </c>
    </row>
    <row r="151" s="15" customFormat="1">
      <c r="A151" s="15"/>
      <c r="B151" s="250"/>
      <c r="C151" s="251"/>
      <c r="D151" s="230" t="s">
        <v>204</v>
      </c>
      <c r="E151" s="252" t="s">
        <v>32</v>
      </c>
      <c r="F151" s="253" t="s">
        <v>207</v>
      </c>
      <c r="G151" s="251"/>
      <c r="H151" s="254">
        <v>40</v>
      </c>
      <c r="I151" s="255"/>
      <c r="J151" s="251"/>
      <c r="K151" s="251"/>
      <c r="L151" s="256"/>
      <c r="M151" s="284"/>
      <c r="N151" s="285"/>
      <c r="O151" s="285"/>
      <c r="P151" s="285"/>
      <c r="Q151" s="285"/>
      <c r="R151" s="285"/>
      <c r="S151" s="285"/>
      <c r="T151" s="286"/>
      <c r="U151" s="15"/>
      <c r="V151" s="15"/>
      <c r="W151" s="15"/>
      <c r="X151" s="15"/>
      <c r="Y151" s="15"/>
      <c r="Z151" s="15"/>
      <c r="AA151" s="15"/>
      <c r="AB151" s="15"/>
      <c r="AC151" s="15"/>
      <c r="AD151" s="15"/>
      <c r="AE151" s="15"/>
      <c r="AT151" s="260" t="s">
        <v>204</v>
      </c>
      <c r="AU151" s="260" t="s">
        <v>84</v>
      </c>
      <c r="AV151" s="15" t="s">
        <v>208</v>
      </c>
      <c r="AW151" s="15" t="s">
        <v>39</v>
      </c>
      <c r="AX151" s="15" t="s">
        <v>84</v>
      </c>
      <c r="AY151" s="260" t="s">
        <v>194</v>
      </c>
    </row>
    <row r="152" s="2" customFormat="1" ht="6.96" customHeight="1">
      <c r="A152" s="39"/>
      <c r="B152" s="60"/>
      <c r="C152" s="61"/>
      <c r="D152" s="61"/>
      <c r="E152" s="61"/>
      <c r="F152" s="61"/>
      <c r="G152" s="61"/>
      <c r="H152" s="61"/>
      <c r="I152" s="61"/>
      <c r="J152" s="61"/>
      <c r="K152" s="61"/>
      <c r="L152" s="45"/>
      <c r="M152" s="39"/>
      <c r="O152" s="39"/>
      <c r="P152" s="39"/>
      <c r="Q152" s="39"/>
      <c r="R152" s="39"/>
      <c r="S152" s="39"/>
      <c r="T152" s="39"/>
      <c r="U152" s="39"/>
      <c r="V152" s="39"/>
      <c r="W152" s="39"/>
      <c r="X152" s="39"/>
      <c r="Y152" s="39"/>
      <c r="Z152" s="39"/>
      <c r="AA152" s="39"/>
      <c r="AB152" s="39"/>
      <c r="AC152" s="39"/>
      <c r="AD152" s="39"/>
      <c r="AE152" s="39"/>
    </row>
  </sheetData>
  <sheetProtection sheet="1" autoFilter="0" formatColumns="0" formatRows="0" objects="1" scenarios="1" spinCount="100000" saltValue="L4uMeceR/27B2z44afSbtxE9zYqyrmq/539MTyBRpXeXX1aA+31vfBzj3MnvJvWsQccEJFIQCyMQAjzjw8eTGw==" hashValue="wPE/CA4Rl3kfNoW3LWtfHJdI3P9GT8JLysL9JqNGYqpv+DS7+HwcVXap54S+xAhl9zMD+QGHC6YinjoTc3yP6Q==" algorithmName="SHA-512" password="CC35"/>
  <autoFilter ref="C85:K151"/>
  <mergeCells count="12">
    <mergeCell ref="E7:H7"/>
    <mergeCell ref="E9:H9"/>
    <mergeCell ref="E11:H11"/>
    <mergeCell ref="E20:H20"/>
    <mergeCell ref="E29:H29"/>
    <mergeCell ref="E50:H50"/>
    <mergeCell ref="E52:H52"/>
    <mergeCell ref="E54:H54"/>
    <mergeCell ref="E74:H74"/>
    <mergeCell ref="E76:H76"/>
    <mergeCell ref="E78:H78"/>
    <mergeCell ref="L2:V2"/>
  </mergeCells>
  <hyperlinks>
    <hyperlink ref="F89" r:id="rId1" display="https://podminky.urs.cz/item/CS_URS_2023_01/460010021"/>
    <hyperlink ref="F91" r:id="rId2" display="https://podminky.urs.cz/item/CS_URS_2023_01/460030039"/>
    <hyperlink ref="F94" r:id="rId3" display="https://podminky.urs.cz/item/CS_URS_2023_01/460131114"/>
    <hyperlink ref="F98" r:id="rId4" display="https://podminky.urs.cz/item/CS_URS_2023_01/460080014"/>
    <hyperlink ref="F102" r:id="rId5" display="https://podminky.urs.cz/item/CS_URS_2023_01/460080112"/>
    <hyperlink ref="F106" r:id="rId6" display="https://podminky.urs.cz/item/CS_URS_2023_01/460150164"/>
    <hyperlink ref="F108" r:id="rId7" display="https://podminky.urs.cz/item/CS_URS_2023_01/460631212"/>
    <hyperlink ref="F110" r:id="rId8" display="https://podminky.urs.cz/item/CS_URS_2023_01/460421001"/>
    <hyperlink ref="F112" r:id="rId9" display="https://podminky.urs.cz/item/CS_URS_2023_01/460490013"/>
    <hyperlink ref="F116" r:id="rId10" display="https://podminky.urs.cz/item/CS_URS_2023_01/460560164"/>
    <hyperlink ref="F118" r:id="rId11" display="https://podminky.urs.cz/item/CS_URS_2023_01/460620007"/>
    <hyperlink ref="F127" r:id="rId12" display="https://podminky.urs.cz/item/CS_URS_2023_01/460581131"/>
    <hyperlink ref="F135" r:id="rId13" display="https://podminky.urs.cz/item/CS_URS_2023_01/460650044"/>
    <hyperlink ref="F141" r:id="rId14" display="https://podminky.urs.cz/item/CS_URS_2023_01/460650082"/>
    <hyperlink ref="F147" r:id="rId15" display="https://podminky.urs.cz/item/CS_URS_2023_01/460650162"/>
  </hyperlinks>
  <pageMargins left="0.39375" right="0.39375" top="0.39375" bottom="0.39375" header="0" footer="0"/>
  <pageSetup paperSize="9" orientation="landscape" blackAndWhite="1" fitToHeight="100"/>
  <headerFooter>
    <oddFooter>&amp;CStrana &amp;P z &amp;N</oddFooter>
  </headerFooter>
  <drawing r:id="rId16"/>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120</v>
      </c>
    </row>
    <row r="3" s="1" customFormat="1" ht="6.96" customHeight="1">
      <c r="B3" s="140"/>
      <c r="C3" s="141"/>
      <c r="D3" s="141"/>
      <c r="E3" s="141"/>
      <c r="F3" s="141"/>
      <c r="G3" s="141"/>
      <c r="H3" s="141"/>
      <c r="I3" s="141"/>
      <c r="J3" s="141"/>
      <c r="K3" s="141"/>
      <c r="L3" s="20"/>
      <c r="AT3" s="17"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2405</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2406</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ROUND(J93,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ROUND((SUM(BE93:BE189)),  2)</f>
        <v>0</v>
      </c>
      <c r="G35" s="39"/>
      <c r="H35" s="39"/>
      <c r="I35" s="159">
        <v>0.20999999999999999</v>
      </c>
      <c r="J35" s="158">
        <f>ROUND(((SUM(BE93:BE189))*I35),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ROUND((SUM(BF93:BF189)),  2)</f>
        <v>0</v>
      </c>
      <c r="G36" s="39"/>
      <c r="H36" s="39"/>
      <c r="I36" s="159">
        <v>0.14999999999999999</v>
      </c>
      <c r="J36" s="158">
        <f>ROUND(((SUM(BF93:BF189))*I36),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ROUND((SUM(BG93:BG189)),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ROUND((SUM(BH93:BH189)),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ROUND((SUM(BI93:BI189)),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2405</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01 - EO výhybek</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J93</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2031</v>
      </c>
      <c r="E64" s="179"/>
      <c r="F64" s="179"/>
      <c r="G64" s="179"/>
      <c r="H64" s="179"/>
      <c r="I64" s="179"/>
      <c r="J64" s="180">
        <f>J94</f>
        <v>0</v>
      </c>
      <c r="K64" s="177"/>
      <c r="L64" s="181"/>
      <c r="S64" s="9"/>
      <c r="T64" s="9"/>
      <c r="U64" s="9"/>
      <c r="V64" s="9"/>
      <c r="W64" s="9"/>
      <c r="X64" s="9"/>
      <c r="Y64" s="9"/>
      <c r="Z64" s="9"/>
      <c r="AA64" s="9"/>
      <c r="AB64" s="9"/>
      <c r="AC64" s="9"/>
      <c r="AD64" s="9"/>
      <c r="AE64" s="9"/>
    </row>
    <row r="65" hidden="1" s="10" customFormat="1" ht="19.92" customHeight="1">
      <c r="A65" s="10"/>
      <c r="B65" s="182"/>
      <c r="C65" s="126"/>
      <c r="D65" s="183" t="s">
        <v>2032</v>
      </c>
      <c r="E65" s="184"/>
      <c r="F65" s="184"/>
      <c r="G65" s="184"/>
      <c r="H65" s="184"/>
      <c r="I65" s="184"/>
      <c r="J65" s="185">
        <f>J95</f>
        <v>0</v>
      </c>
      <c r="K65" s="126"/>
      <c r="L65" s="186"/>
      <c r="S65" s="10"/>
      <c r="T65" s="10"/>
      <c r="U65" s="10"/>
      <c r="V65" s="10"/>
      <c r="W65" s="10"/>
      <c r="X65" s="10"/>
      <c r="Y65" s="10"/>
      <c r="Z65" s="10"/>
      <c r="AA65" s="10"/>
      <c r="AB65" s="10"/>
      <c r="AC65" s="10"/>
      <c r="AD65" s="10"/>
      <c r="AE65" s="10"/>
    </row>
    <row r="66" hidden="1" s="10" customFormat="1" ht="19.92" customHeight="1">
      <c r="A66" s="10"/>
      <c r="B66" s="182"/>
      <c r="C66" s="126"/>
      <c r="D66" s="183" t="s">
        <v>2407</v>
      </c>
      <c r="E66" s="184"/>
      <c r="F66" s="184"/>
      <c r="G66" s="184"/>
      <c r="H66" s="184"/>
      <c r="I66" s="184"/>
      <c r="J66" s="185">
        <f>J117</f>
        <v>0</v>
      </c>
      <c r="K66" s="126"/>
      <c r="L66" s="186"/>
      <c r="S66" s="10"/>
      <c r="T66" s="10"/>
      <c r="U66" s="10"/>
      <c r="V66" s="10"/>
      <c r="W66" s="10"/>
      <c r="X66" s="10"/>
      <c r="Y66" s="10"/>
      <c r="Z66" s="10"/>
      <c r="AA66" s="10"/>
      <c r="AB66" s="10"/>
      <c r="AC66" s="10"/>
      <c r="AD66" s="10"/>
      <c r="AE66" s="10"/>
    </row>
    <row r="67" hidden="1" s="9" customFormat="1" ht="24.96" customHeight="1">
      <c r="A67" s="9"/>
      <c r="B67" s="176"/>
      <c r="C67" s="177"/>
      <c r="D67" s="178" t="s">
        <v>2408</v>
      </c>
      <c r="E67" s="179"/>
      <c r="F67" s="179"/>
      <c r="G67" s="179"/>
      <c r="H67" s="179"/>
      <c r="I67" s="179"/>
      <c r="J67" s="180">
        <f>J146</f>
        <v>0</v>
      </c>
      <c r="K67" s="177"/>
      <c r="L67" s="181"/>
      <c r="S67" s="9"/>
      <c r="T67" s="9"/>
      <c r="U67" s="9"/>
      <c r="V67" s="9"/>
      <c r="W67" s="9"/>
      <c r="X67" s="9"/>
      <c r="Y67" s="9"/>
      <c r="Z67" s="9"/>
      <c r="AA67" s="9"/>
      <c r="AB67" s="9"/>
      <c r="AC67" s="9"/>
      <c r="AD67" s="9"/>
      <c r="AE67" s="9"/>
    </row>
    <row r="68" hidden="1" s="10" customFormat="1" ht="19.92" customHeight="1">
      <c r="A68" s="10"/>
      <c r="B68" s="182"/>
      <c r="C68" s="126"/>
      <c r="D68" s="183" t="s">
        <v>2035</v>
      </c>
      <c r="E68" s="184"/>
      <c r="F68" s="184"/>
      <c r="G68" s="184"/>
      <c r="H68" s="184"/>
      <c r="I68" s="184"/>
      <c r="J68" s="185">
        <f>J147</f>
        <v>0</v>
      </c>
      <c r="K68" s="126"/>
      <c r="L68" s="186"/>
      <c r="S68" s="10"/>
      <c r="T68" s="10"/>
      <c r="U68" s="10"/>
      <c r="V68" s="10"/>
      <c r="W68" s="10"/>
      <c r="X68" s="10"/>
      <c r="Y68" s="10"/>
      <c r="Z68" s="10"/>
      <c r="AA68" s="10"/>
      <c r="AB68" s="10"/>
      <c r="AC68" s="10"/>
      <c r="AD68" s="10"/>
      <c r="AE68" s="10"/>
    </row>
    <row r="69" hidden="1" s="10" customFormat="1" ht="19.92" customHeight="1">
      <c r="A69" s="10"/>
      <c r="B69" s="182"/>
      <c r="C69" s="126"/>
      <c r="D69" s="183" t="s">
        <v>2409</v>
      </c>
      <c r="E69" s="184"/>
      <c r="F69" s="184"/>
      <c r="G69" s="184"/>
      <c r="H69" s="184"/>
      <c r="I69" s="184"/>
      <c r="J69" s="185">
        <f>J158</f>
        <v>0</v>
      </c>
      <c r="K69" s="126"/>
      <c r="L69" s="186"/>
      <c r="S69" s="10"/>
      <c r="T69" s="10"/>
      <c r="U69" s="10"/>
      <c r="V69" s="10"/>
      <c r="W69" s="10"/>
      <c r="X69" s="10"/>
      <c r="Y69" s="10"/>
      <c r="Z69" s="10"/>
      <c r="AA69" s="10"/>
      <c r="AB69" s="10"/>
      <c r="AC69" s="10"/>
      <c r="AD69" s="10"/>
      <c r="AE69" s="10"/>
    </row>
    <row r="70" hidden="1" s="10" customFormat="1" ht="19.92" customHeight="1">
      <c r="A70" s="10"/>
      <c r="B70" s="182"/>
      <c r="C70" s="126"/>
      <c r="D70" s="183" t="s">
        <v>2410</v>
      </c>
      <c r="E70" s="184"/>
      <c r="F70" s="184"/>
      <c r="G70" s="184"/>
      <c r="H70" s="184"/>
      <c r="I70" s="184"/>
      <c r="J70" s="185">
        <f>J179</f>
        <v>0</v>
      </c>
      <c r="K70" s="126"/>
      <c r="L70" s="186"/>
      <c r="S70" s="10"/>
      <c r="T70" s="10"/>
      <c r="U70" s="10"/>
      <c r="V70" s="10"/>
      <c r="W70" s="10"/>
      <c r="X70" s="10"/>
      <c r="Y70" s="10"/>
      <c r="Z70" s="10"/>
      <c r="AA70" s="10"/>
      <c r="AB70" s="10"/>
      <c r="AC70" s="10"/>
      <c r="AD70" s="10"/>
      <c r="AE70" s="10"/>
    </row>
    <row r="71" hidden="1" s="9" customFormat="1" ht="24.96" customHeight="1">
      <c r="A71" s="9"/>
      <c r="B71" s="176"/>
      <c r="C71" s="177"/>
      <c r="D71" s="178" t="s">
        <v>2036</v>
      </c>
      <c r="E71" s="179"/>
      <c r="F71" s="179"/>
      <c r="G71" s="179"/>
      <c r="H71" s="179"/>
      <c r="I71" s="179"/>
      <c r="J71" s="180">
        <f>J184</f>
        <v>0</v>
      </c>
      <c r="K71" s="177"/>
      <c r="L71" s="181"/>
      <c r="S71" s="9"/>
      <c r="T71" s="9"/>
      <c r="U71" s="9"/>
      <c r="V71" s="9"/>
      <c r="W71" s="9"/>
      <c r="X71" s="9"/>
      <c r="Y71" s="9"/>
      <c r="Z71" s="9"/>
      <c r="AA71" s="9"/>
      <c r="AB71" s="9"/>
      <c r="AC71" s="9"/>
      <c r="AD71" s="9"/>
      <c r="AE71" s="9"/>
    </row>
    <row r="72" hidden="1" s="2" customFormat="1" ht="21.84" customHeight="1">
      <c r="A72" s="39"/>
      <c r="B72" s="40"/>
      <c r="C72" s="41"/>
      <c r="D72" s="41"/>
      <c r="E72" s="41"/>
      <c r="F72" s="41"/>
      <c r="G72" s="41"/>
      <c r="H72" s="41"/>
      <c r="I72" s="41"/>
      <c r="J72" s="41"/>
      <c r="K72" s="41"/>
      <c r="L72" s="146"/>
      <c r="S72" s="39"/>
      <c r="T72" s="39"/>
      <c r="U72" s="39"/>
      <c r="V72" s="39"/>
      <c r="W72" s="39"/>
      <c r="X72" s="39"/>
      <c r="Y72" s="39"/>
      <c r="Z72" s="39"/>
      <c r="AA72" s="39"/>
      <c r="AB72" s="39"/>
      <c r="AC72" s="39"/>
      <c r="AD72" s="39"/>
      <c r="AE72" s="39"/>
    </row>
    <row r="73" hidden="1" s="2" customFormat="1" ht="6.96" customHeight="1">
      <c r="A73" s="39"/>
      <c r="B73" s="60"/>
      <c r="C73" s="61"/>
      <c r="D73" s="61"/>
      <c r="E73" s="61"/>
      <c r="F73" s="61"/>
      <c r="G73" s="61"/>
      <c r="H73" s="61"/>
      <c r="I73" s="61"/>
      <c r="J73" s="61"/>
      <c r="K73" s="61"/>
      <c r="L73" s="146"/>
      <c r="S73" s="39"/>
      <c r="T73" s="39"/>
      <c r="U73" s="39"/>
      <c r="V73" s="39"/>
      <c r="W73" s="39"/>
      <c r="X73" s="39"/>
      <c r="Y73" s="39"/>
      <c r="Z73" s="39"/>
      <c r="AA73" s="39"/>
      <c r="AB73" s="39"/>
      <c r="AC73" s="39"/>
      <c r="AD73" s="39"/>
      <c r="AE73" s="39"/>
    </row>
    <row r="74" hidden="1"/>
    <row r="75" hidden="1"/>
    <row r="76" hidden="1"/>
    <row r="77" s="2" customFormat="1" ht="6.96" customHeight="1">
      <c r="A77" s="39"/>
      <c r="B77" s="62"/>
      <c r="C77" s="63"/>
      <c r="D77" s="63"/>
      <c r="E77" s="63"/>
      <c r="F77" s="63"/>
      <c r="G77" s="63"/>
      <c r="H77" s="63"/>
      <c r="I77" s="63"/>
      <c r="J77" s="63"/>
      <c r="K77" s="63"/>
      <c r="L77" s="146"/>
      <c r="S77" s="39"/>
      <c r="T77" s="39"/>
      <c r="U77" s="39"/>
      <c r="V77" s="39"/>
      <c r="W77" s="39"/>
      <c r="X77" s="39"/>
      <c r="Y77" s="39"/>
      <c r="Z77" s="39"/>
      <c r="AA77" s="39"/>
      <c r="AB77" s="39"/>
      <c r="AC77" s="39"/>
      <c r="AD77" s="39"/>
      <c r="AE77" s="39"/>
    </row>
    <row r="78" s="2" customFormat="1" ht="24.96" customHeight="1">
      <c r="A78" s="39"/>
      <c r="B78" s="40"/>
      <c r="C78" s="23" t="s">
        <v>178</v>
      </c>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2" customHeight="1">
      <c r="A80" s="39"/>
      <c r="B80" s="40"/>
      <c r="C80" s="32" t="s">
        <v>16</v>
      </c>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6.5" customHeight="1">
      <c r="A81" s="39"/>
      <c r="B81" s="40"/>
      <c r="C81" s="41"/>
      <c r="D81" s="41"/>
      <c r="E81" s="171" t="str">
        <f>E7</f>
        <v>Oprava zabezpečovacího zařízení v žst. Nový Bydžov</v>
      </c>
      <c r="F81" s="32"/>
      <c r="G81" s="32"/>
      <c r="H81" s="32"/>
      <c r="I81" s="41"/>
      <c r="J81" s="41"/>
      <c r="K81" s="41"/>
      <c r="L81" s="146"/>
      <c r="S81" s="39"/>
      <c r="T81" s="39"/>
      <c r="U81" s="39"/>
      <c r="V81" s="39"/>
      <c r="W81" s="39"/>
      <c r="X81" s="39"/>
      <c r="Y81" s="39"/>
      <c r="Z81" s="39"/>
      <c r="AA81" s="39"/>
      <c r="AB81" s="39"/>
      <c r="AC81" s="39"/>
      <c r="AD81" s="39"/>
      <c r="AE81" s="39"/>
    </row>
    <row r="82" s="1" customFormat="1" ht="12" customHeight="1">
      <c r="B82" s="21"/>
      <c r="C82" s="32" t="s">
        <v>145</v>
      </c>
      <c r="D82" s="22"/>
      <c r="E82" s="22"/>
      <c r="F82" s="22"/>
      <c r="G82" s="22"/>
      <c r="H82" s="22"/>
      <c r="I82" s="22"/>
      <c r="J82" s="22"/>
      <c r="K82" s="22"/>
      <c r="L82" s="20"/>
    </row>
    <row r="83" s="2" customFormat="1" ht="16.5" customHeight="1">
      <c r="A83" s="39"/>
      <c r="B83" s="40"/>
      <c r="C83" s="41"/>
      <c r="D83" s="41"/>
      <c r="E83" s="171" t="s">
        <v>2405</v>
      </c>
      <c r="F83" s="41"/>
      <c r="G83" s="41"/>
      <c r="H83" s="41"/>
      <c r="I83" s="41"/>
      <c r="J83" s="41"/>
      <c r="K83" s="41"/>
      <c r="L83" s="146"/>
      <c r="S83" s="39"/>
      <c r="T83" s="39"/>
      <c r="U83" s="39"/>
      <c r="V83" s="39"/>
      <c r="W83" s="39"/>
      <c r="X83" s="39"/>
      <c r="Y83" s="39"/>
      <c r="Z83" s="39"/>
      <c r="AA83" s="39"/>
      <c r="AB83" s="39"/>
      <c r="AC83" s="39"/>
      <c r="AD83" s="39"/>
      <c r="AE83" s="39"/>
    </row>
    <row r="84" s="2" customFormat="1" ht="12" customHeight="1">
      <c r="A84" s="39"/>
      <c r="B84" s="40"/>
      <c r="C84" s="32" t="s">
        <v>153</v>
      </c>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16.5" customHeight="1">
      <c r="A85" s="39"/>
      <c r="B85" s="40"/>
      <c r="C85" s="41"/>
      <c r="D85" s="41"/>
      <c r="E85" s="70" t="str">
        <f>E11</f>
        <v>01 - EO výhybek</v>
      </c>
      <c r="F85" s="41"/>
      <c r="G85" s="41"/>
      <c r="H85" s="41"/>
      <c r="I85" s="41"/>
      <c r="J85" s="41"/>
      <c r="K85" s="41"/>
      <c r="L85" s="146"/>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6"/>
      <c r="S86" s="39"/>
      <c r="T86" s="39"/>
      <c r="U86" s="39"/>
      <c r="V86" s="39"/>
      <c r="W86" s="39"/>
      <c r="X86" s="39"/>
      <c r="Y86" s="39"/>
      <c r="Z86" s="39"/>
      <c r="AA86" s="39"/>
      <c r="AB86" s="39"/>
      <c r="AC86" s="39"/>
      <c r="AD86" s="39"/>
      <c r="AE86" s="39"/>
    </row>
    <row r="87" s="2" customFormat="1" ht="12" customHeight="1">
      <c r="A87" s="39"/>
      <c r="B87" s="40"/>
      <c r="C87" s="32" t="s">
        <v>22</v>
      </c>
      <c r="D87" s="41"/>
      <c r="E87" s="41"/>
      <c r="F87" s="27" t="str">
        <f>F14</f>
        <v>žst. Nový Bydžov</v>
      </c>
      <c r="G87" s="41"/>
      <c r="H87" s="41"/>
      <c r="I87" s="32" t="s">
        <v>24</v>
      </c>
      <c r="J87" s="73" t="str">
        <f>IF(J14="","",J14)</f>
        <v>14. 6. 2023</v>
      </c>
      <c r="K87" s="41"/>
      <c r="L87" s="146"/>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6"/>
      <c r="S88" s="39"/>
      <c r="T88" s="39"/>
      <c r="U88" s="39"/>
      <c r="V88" s="39"/>
      <c r="W88" s="39"/>
      <c r="X88" s="39"/>
      <c r="Y88" s="39"/>
      <c r="Z88" s="39"/>
      <c r="AA88" s="39"/>
      <c r="AB88" s="39"/>
      <c r="AC88" s="39"/>
      <c r="AD88" s="39"/>
      <c r="AE88" s="39"/>
    </row>
    <row r="89" s="2" customFormat="1" ht="15.15" customHeight="1">
      <c r="A89" s="39"/>
      <c r="B89" s="40"/>
      <c r="C89" s="32" t="s">
        <v>30</v>
      </c>
      <c r="D89" s="41"/>
      <c r="E89" s="41"/>
      <c r="F89" s="27" t="str">
        <f>E17</f>
        <v>Správa železnic, s.o., Oblastní ředitelství HK</v>
      </c>
      <c r="G89" s="41"/>
      <c r="H89" s="41"/>
      <c r="I89" s="32" t="s">
        <v>37</v>
      </c>
      <c r="J89" s="37" t="str">
        <f>E23</f>
        <v>Signal Projekt s.r.o.</v>
      </c>
      <c r="K89" s="41"/>
      <c r="L89" s="146"/>
      <c r="S89" s="39"/>
      <c r="T89" s="39"/>
      <c r="U89" s="39"/>
      <c r="V89" s="39"/>
      <c r="W89" s="39"/>
      <c r="X89" s="39"/>
      <c r="Y89" s="39"/>
      <c r="Z89" s="39"/>
      <c r="AA89" s="39"/>
      <c r="AB89" s="39"/>
      <c r="AC89" s="39"/>
      <c r="AD89" s="39"/>
      <c r="AE89" s="39"/>
    </row>
    <row r="90" s="2" customFormat="1" ht="15.15" customHeight="1">
      <c r="A90" s="39"/>
      <c r="B90" s="40"/>
      <c r="C90" s="32" t="s">
        <v>35</v>
      </c>
      <c r="D90" s="41"/>
      <c r="E90" s="41"/>
      <c r="F90" s="27" t="str">
        <f>IF(E20="","",E20)</f>
        <v>Vyplň údaj</v>
      </c>
      <c r="G90" s="41"/>
      <c r="H90" s="41"/>
      <c r="I90" s="32" t="s">
        <v>40</v>
      </c>
      <c r="J90" s="37" t="str">
        <f>E26</f>
        <v>Signal Projekt s.r.o.</v>
      </c>
      <c r="K90" s="41"/>
      <c r="L90" s="146"/>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46"/>
      <c r="S91" s="39"/>
      <c r="T91" s="39"/>
      <c r="U91" s="39"/>
      <c r="V91" s="39"/>
      <c r="W91" s="39"/>
      <c r="X91" s="39"/>
      <c r="Y91" s="39"/>
      <c r="Z91" s="39"/>
      <c r="AA91" s="39"/>
      <c r="AB91" s="39"/>
      <c r="AC91" s="39"/>
      <c r="AD91" s="39"/>
      <c r="AE91" s="39"/>
    </row>
    <row r="92" s="11" customFormat="1" ht="29.28" customHeight="1">
      <c r="A92" s="187"/>
      <c r="B92" s="188"/>
      <c r="C92" s="189" t="s">
        <v>179</v>
      </c>
      <c r="D92" s="190" t="s">
        <v>62</v>
      </c>
      <c r="E92" s="190" t="s">
        <v>58</v>
      </c>
      <c r="F92" s="190" t="s">
        <v>59</v>
      </c>
      <c r="G92" s="190" t="s">
        <v>180</v>
      </c>
      <c r="H92" s="190" t="s">
        <v>181</v>
      </c>
      <c r="I92" s="190" t="s">
        <v>182</v>
      </c>
      <c r="J92" s="190" t="s">
        <v>157</v>
      </c>
      <c r="K92" s="191" t="s">
        <v>183</v>
      </c>
      <c r="L92" s="192"/>
      <c r="M92" s="93" t="s">
        <v>32</v>
      </c>
      <c r="N92" s="94" t="s">
        <v>47</v>
      </c>
      <c r="O92" s="94" t="s">
        <v>184</v>
      </c>
      <c r="P92" s="94" t="s">
        <v>185</v>
      </c>
      <c r="Q92" s="94" t="s">
        <v>186</v>
      </c>
      <c r="R92" s="94" t="s">
        <v>187</v>
      </c>
      <c r="S92" s="94" t="s">
        <v>188</v>
      </c>
      <c r="T92" s="95" t="s">
        <v>189</v>
      </c>
      <c r="U92" s="187"/>
      <c r="V92" s="187"/>
      <c r="W92" s="187"/>
      <c r="X92" s="187"/>
      <c r="Y92" s="187"/>
      <c r="Z92" s="187"/>
      <c r="AA92" s="187"/>
      <c r="AB92" s="187"/>
      <c r="AC92" s="187"/>
      <c r="AD92" s="187"/>
      <c r="AE92" s="187"/>
    </row>
    <row r="93" s="2" customFormat="1" ht="22.8" customHeight="1">
      <c r="A93" s="39"/>
      <c r="B93" s="40"/>
      <c r="C93" s="100" t="s">
        <v>190</v>
      </c>
      <c r="D93" s="41"/>
      <c r="E93" s="41"/>
      <c r="F93" s="41"/>
      <c r="G93" s="41"/>
      <c r="H93" s="41"/>
      <c r="I93" s="41"/>
      <c r="J93" s="193">
        <f>BK93</f>
        <v>0</v>
      </c>
      <c r="K93" s="41"/>
      <c r="L93" s="45"/>
      <c r="M93" s="96"/>
      <c r="N93" s="194"/>
      <c r="O93" s="97"/>
      <c r="P93" s="195">
        <f>P94+P146+P184</f>
        <v>0</v>
      </c>
      <c r="Q93" s="97"/>
      <c r="R93" s="195">
        <f>R94+R146+R184</f>
        <v>0</v>
      </c>
      <c r="S93" s="97"/>
      <c r="T93" s="196">
        <f>T94+T146+T184</f>
        <v>0</v>
      </c>
      <c r="U93" s="39"/>
      <c r="V93" s="39"/>
      <c r="W93" s="39"/>
      <c r="X93" s="39"/>
      <c r="Y93" s="39"/>
      <c r="Z93" s="39"/>
      <c r="AA93" s="39"/>
      <c r="AB93" s="39"/>
      <c r="AC93" s="39"/>
      <c r="AD93" s="39"/>
      <c r="AE93" s="39"/>
      <c r="AT93" s="17" t="s">
        <v>76</v>
      </c>
      <c r="AU93" s="17" t="s">
        <v>158</v>
      </c>
      <c r="BK93" s="197">
        <f>BK94+BK146+BK184</f>
        <v>0</v>
      </c>
    </row>
    <row r="94" s="12" customFormat="1" ht="25.92" customHeight="1">
      <c r="A94" s="12"/>
      <c r="B94" s="198"/>
      <c r="C94" s="199"/>
      <c r="D94" s="200" t="s">
        <v>76</v>
      </c>
      <c r="E94" s="201" t="s">
        <v>88</v>
      </c>
      <c r="F94" s="201" t="s">
        <v>2037</v>
      </c>
      <c r="G94" s="199"/>
      <c r="H94" s="199"/>
      <c r="I94" s="202"/>
      <c r="J94" s="203">
        <f>BK94</f>
        <v>0</v>
      </c>
      <c r="K94" s="199"/>
      <c r="L94" s="204"/>
      <c r="M94" s="205"/>
      <c r="N94" s="206"/>
      <c r="O94" s="206"/>
      <c r="P94" s="207">
        <f>P95+P117</f>
        <v>0</v>
      </c>
      <c r="Q94" s="206"/>
      <c r="R94" s="207">
        <f>R95+R117</f>
        <v>0</v>
      </c>
      <c r="S94" s="206"/>
      <c r="T94" s="208">
        <f>T95+T117</f>
        <v>0</v>
      </c>
      <c r="U94" s="12"/>
      <c r="V94" s="12"/>
      <c r="W94" s="12"/>
      <c r="X94" s="12"/>
      <c r="Y94" s="12"/>
      <c r="Z94" s="12"/>
      <c r="AA94" s="12"/>
      <c r="AB94" s="12"/>
      <c r="AC94" s="12"/>
      <c r="AD94" s="12"/>
      <c r="AE94" s="12"/>
      <c r="AR94" s="209" t="s">
        <v>84</v>
      </c>
      <c r="AT94" s="210" t="s">
        <v>76</v>
      </c>
      <c r="AU94" s="210" t="s">
        <v>77</v>
      </c>
      <c r="AY94" s="209" t="s">
        <v>194</v>
      </c>
      <c r="BK94" s="211">
        <f>BK95+BK117</f>
        <v>0</v>
      </c>
    </row>
    <row r="95" s="12" customFormat="1" ht="22.8" customHeight="1">
      <c r="A95" s="12"/>
      <c r="B95" s="198"/>
      <c r="C95" s="199"/>
      <c r="D95" s="200" t="s">
        <v>76</v>
      </c>
      <c r="E95" s="212" t="s">
        <v>2038</v>
      </c>
      <c r="F95" s="212" t="s">
        <v>2039</v>
      </c>
      <c r="G95" s="199"/>
      <c r="H95" s="199"/>
      <c r="I95" s="202"/>
      <c r="J95" s="213">
        <f>BK95</f>
        <v>0</v>
      </c>
      <c r="K95" s="199"/>
      <c r="L95" s="204"/>
      <c r="M95" s="205"/>
      <c r="N95" s="206"/>
      <c r="O95" s="206"/>
      <c r="P95" s="207">
        <f>SUM(P96:P116)</f>
        <v>0</v>
      </c>
      <c r="Q95" s="206"/>
      <c r="R95" s="207">
        <f>SUM(R96:R116)</f>
        <v>0</v>
      </c>
      <c r="S95" s="206"/>
      <c r="T95" s="208">
        <f>SUM(T96:T116)</f>
        <v>0</v>
      </c>
      <c r="U95" s="12"/>
      <c r="V95" s="12"/>
      <c r="W95" s="12"/>
      <c r="X95" s="12"/>
      <c r="Y95" s="12"/>
      <c r="Z95" s="12"/>
      <c r="AA95" s="12"/>
      <c r="AB95" s="12"/>
      <c r="AC95" s="12"/>
      <c r="AD95" s="12"/>
      <c r="AE95" s="12"/>
      <c r="AR95" s="209" t="s">
        <v>84</v>
      </c>
      <c r="AT95" s="210" t="s">
        <v>76</v>
      </c>
      <c r="AU95" s="210" t="s">
        <v>84</v>
      </c>
      <c r="AY95" s="209" t="s">
        <v>194</v>
      </c>
      <c r="BK95" s="211">
        <f>SUM(BK96:BK116)</f>
        <v>0</v>
      </c>
    </row>
    <row r="96" s="2" customFormat="1" ht="21.75" customHeight="1">
      <c r="A96" s="39"/>
      <c r="B96" s="40"/>
      <c r="C96" s="214" t="s">
        <v>84</v>
      </c>
      <c r="D96" s="214" t="s">
        <v>197</v>
      </c>
      <c r="E96" s="215" t="s">
        <v>2045</v>
      </c>
      <c r="F96" s="216" t="s">
        <v>2046</v>
      </c>
      <c r="G96" s="217" t="s">
        <v>127</v>
      </c>
      <c r="H96" s="218">
        <v>30</v>
      </c>
      <c r="I96" s="219"/>
      <c r="J96" s="220">
        <f>ROUND(I96*H96,2)</f>
        <v>0</v>
      </c>
      <c r="K96" s="216" t="s">
        <v>200</v>
      </c>
      <c r="L96" s="221"/>
      <c r="M96" s="222" t="s">
        <v>32</v>
      </c>
      <c r="N96" s="223" t="s">
        <v>48</v>
      </c>
      <c r="O96" s="85"/>
      <c r="P96" s="224">
        <f>O96*H96</f>
        <v>0</v>
      </c>
      <c r="Q96" s="224">
        <v>0</v>
      </c>
      <c r="R96" s="224">
        <f>Q96*H96</f>
        <v>0</v>
      </c>
      <c r="S96" s="224">
        <v>0</v>
      </c>
      <c r="T96" s="225">
        <f>S96*H96</f>
        <v>0</v>
      </c>
      <c r="U96" s="39"/>
      <c r="V96" s="39"/>
      <c r="W96" s="39"/>
      <c r="X96" s="39"/>
      <c r="Y96" s="39"/>
      <c r="Z96" s="39"/>
      <c r="AA96" s="39"/>
      <c r="AB96" s="39"/>
      <c r="AC96" s="39"/>
      <c r="AD96" s="39"/>
      <c r="AE96" s="39"/>
      <c r="AR96" s="226" t="s">
        <v>201</v>
      </c>
      <c r="AT96" s="226" t="s">
        <v>197</v>
      </c>
      <c r="AU96" s="226" t="s">
        <v>86</v>
      </c>
      <c r="AY96" s="17" t="s">
        <v>194</v>
      </c>
      <c r="BE96" s="227">
        <f>IF(N96="základní",J96,0)</f>
        <v>0</v>
      </c>
      <c r="BF96" s="227">
        <f>IF(N96="snížená",J96,0)</f>
        <v>0</v>
      </c>
      <c r="BG96" s="227">
        <f>IF(N96="zákl. přenesená",J96,0)</f>
        <v>0</v>
      </c>
      <c r="BH96" s="227">
        <f>IF(N96="sníž. přenesená",J96,0)</f>
        <v>0</v>
      </c>
      <c r="BI96" s="227">
        <f>IF(N96="nulová",J96,0)</f>
        <v>0</v>
      </c>
      <c r="BJ96" s="17" t="s">
        <v>84</v>
      </c>
      <c r="BK96" s="227">
        <f>ROUND(I96*H96,2)</f>
        <v>0</v>
      </c>
      <c r="BL96" s="17" t="s">
        <v>202</v>
      </c>
      <c r="BM96" s="226" t="s">
        <v>2411</v>
      </c>
    </row>
    <row r="97" s="2" customFormat="1" ht="16.5" customHeight="1">
      <c r="A97" s="39"/>
      <c r="B97" s="40"/>
      <c r="C97" s="261" t="s">
        <v>86</v>
      </c>
      <c r="D97" s="261" t="s">
        <v>222</v>
      </c>
      <c r="E97" s="262" t="s">
        <v>2048</v>
      </c>
      <c r="F97" s="263" t="s">
        <v>2049</v>
      </c>
      <c r="G97" s="264" t="s">
        <v>127</v>
      </c>
      <c r="H97" s="265">
        <v>30</v>
      </c>
      <c r="I97" s="266"/>
      <c r="J97" s="267">
        <f>ROUND(I97*H97,2)</f>
        <v>0</v>
      </c>
      <c r="K97" s="263" t="s">
        <v>200</v>
      </c>
      <c r="L97" s="45"/>
      <c r="M97" s="268" t="s">
        <v>32</v>
      </c>
      <c r="N97" s="269" t="s">
        <v>48</v>
      </c>
      <c r="O97" s="85"/>
      <c r="P97" s="224">
        <f>O97*H97</f>
        <v>0</v>
      </c>
      <c r="Q97" s="224">
        <v>0</v>
      </c>
      <c r="R97" s="224">
        <f>Q97*H97</f>
        <v>0</v>
      </c>
      <c r="S97" s="224">
        <v>0</v>
      </c>
      <c r="T97" s="225">
        <f>S97*H97</f>
        <v>0</v>
      </c>
      <c r="U97" s="39"/>
      <c r="V97" s="39"/>
      <c r="W97" s="39"/>
      <c r="X97" s="39"/>
      <c r="Y97" s="39"/>
      <c r="Z97" s="39"/>
      <c r="AA97" s="39"/>
      <c r="AB97" s="39"/>
      <c r="AC97" s="39"/>
      <c r="AD97" s="39"/>
      <c r="AE97" s="39"/>
      <c r="AR97" s="226" t="s">
        <v>84</v>
      </c>
      <c r="AT97" s="226" t="s">
        <v>222</v>
      </c>
      <c r="AU97" s="226" t="s">
        <v>86</v>
      </c>
      <c r="AY97" s="17" t="s">
        <v>194</v>
      </c>
      <c r="BE97" s="227">
        <f>IF(N97="základní",J97,0)</f>
        <v>0</v>
      </c>
      <c r="BF97" s="227">
        <f>IF(N97="snížená",J97,0)</f>
        <v>0</v>
      </c>
      <c r="BG97" s="227">
        <f>IF(N97="zákl. přenesená",J97,0)</f>
        <v>0</v>
      </c>
      <c r="BH97" s="227">
        <f>IF(N97="sníž. přenesená",J97,0)</f>
        <v>0</v>
      </c>
      <c r="BI97" s="227">
        <f>IF(N97="nulová",J97,0)</f>
        <v>0</v>
      </c>
      <c r="BJ97" s="17" t="s">
        <v>84</v>
      </c>
      <c r="BK97" s="227">
        <f>ROUND(I97*H97,2)</f>
        <v>0</v>
      </c>
      <c r="BL97" s="17" t="s">
        <v>84</v>
      </c>
      <c r="BM97" s="226" t="s">
        <v>2412</v>
      </c>
    </row>
    <row r="98" s="2" customFormat="1" ht="16.5" customHeight="1">
      <c r="A98" s="39"/>
      <c r="B98" s="40"/>
      <c r="C98" s="214" t="s">
        <v>193</v>
      </c>
      <c r="D98" s="214" t="s">
        <v>197</v>
      </c>
      <c r="E98" s="215" t="s">
        <v>2413</v>
      </c>
      <c r="F98" s="216" t="s">
        <v>2414</v>
      </c>
      <c r="G98" s="217" t="s">
        <v>127</v>
      </c>
      <c r="H98" s="218">
        <v>750</v>
      </c>
      <c r="I98" s="219"/>
      <c r="J98" s="220">
        <f>ROUND(I98*H98,2)</f>
        <v>0</v>
      </c>
      <c r="K98" s="216" t="s">
        <v>200</v>
      </c>
      <c r="L98" s="221"/>
      <c r="M98" s="222" t="s">
        <v>32</v>
      </c>
      <c r="N98" s="223" t="s">
        <v>48</v>
      </c>
      <c r="O98" s="85"/>
      <c r="P98" s="224">
        <f>O98*H98</f>
        <v>0</v>
      </c>
      <c r="Q98" s="224">
        <v>0</v>
      </c>
      <c r="R98" s="224">
        <f>Q98*H98</f>
        <v>0</v>
      </c>
      <c r="S98" s="224">
        <v>0</v>
      </c>
      <c r="T98" s="225">
        <f>S98*H98</f>
        <v>0</v>
      </c>
      <c r="U98" s="39"/>
      <c r="V98" s="39"/>
      <c r="W98" s="39"/>
      <c r="X98" s="39"/>
      <c r="Y98" s="39"/>
      <c r="Z98" s="39"/>
      <c r="AA98" s="39"/>
      <c r="AB98" s="39"/>
      <c r="AC98" s="39"/>
      <c r="AD98" s="39"/>
      <c r="AE98" s="39"/>
      <c r="AR98" s="226" t="s">
        <v>201</v>
      </c>
      <c r="AT98" s="226" t="s">
        <v>197</v>
      </c>
      <c r="AU98" s="226" t="s">
        <v>86</v>
      </c>
      <c r="AY98" s="17" t="s">
        <v>194</v>
      </c>
      <c r="BE98" s="227">
        <f>IF(N98="základní",J98,0)</f>
        <v>0</v>
      </c>
      <c r="BF98" s="227">
        <f>IF(N98="snížená",J98,0)</f>
        <v>0</v>
      </c>
      <c r="BG98" s="227">
        <f>IF(N98="zákl. přenesená",J98,0)</f>
        <v>0</v>
      </c>
      <c r="BH98" s="227">
        <f>IF(N98="sníž. přenesená",J98,0)</f>
        <v>0</v>
      </c>
      <c r="BI98" s="227">
        <f>IF(N98="nulová",J98,0)</f>
        <v>0</v>
      </c>
      <c r="BJ98" s="17" t="s">
        <v>84</v>
      </c>
      <c r="BK98" s="227">
        <f>ROUND(I98*H98,2)</f>
        <v>0</v>
      </c>
      <c r="BL98" s="17" t="s">
        <v>202</v>
      </c>
      <c r="BM98" s="226" t="s">
        <v>2415</v>
      </c>
    </row>
    <row r="99" s="2" customFormat="1" ht="16.5" customHeight="1">
      <c r="A99" s="39"/>
      <c r="B99" s="40"/>
      <c r="C99" s="261" t="s">
        <v>208</v>
      </c>
      <c r="D99" s="261" t="s">
        <v>222</v>
      </c>
      <c r="E99" s="262" t="s">
        <v>2416</v>
      </c>
      <c r="F99" s="263" t="s">
        <v>2417</v>
      </c>
      <c r="G99" s="264" t="s">
        <v>127</v>
      </c>
      <c r="H99" s="265">
        <v>750</v>
      </c>
      <c r="I99" s="266"/>
      <c r="J99" s="267">
        <f>ROUND(I99*H99,2)</f>
        <v>0</v>
      </c>
      <c r="K99" s="263" t="s">
        <v>200</v>
      </c>
      <c r="L99" s="45"/>
      <c r="M99" s="268" t="s">
        <v>32</v>
      </c>
      <c r="N99" s="269" t="s">
        <v>48</v>
      </c>
      <c r="O99" s="85"/>
      <c r="P99" s="224">
        <f>O99*H99</f>
        <v>0</v>
      </c>
      <c r="Q99" s="224">
        <v>0</v>
      </c>
      <c r="R99" s="224">
        <f>Q99*H99</f>
        <v>0</v>
      </c>
      <c r="S99" s="224">
        <v>0</v>
      </c>
      <c r="T99" s="225">
        <f>S99*H99</f>
        <v>0</v>
      </c>
      <c r="U99" s="39"/>
      <c r="V99" s="39"/>
      <c r="W99" s="39"/>
      <c r="X99" s="39"/>
      <c r="Y99" s="39"/>
      <c r="Z99" s="39"/>
      <c r="AA99" s="39"/>
      <c r="AB99" s="39"/>
      <c r="AC99" s="39"/>
      <c r="AD99" s="39"/>
      <c r="AE99" s="39"/>
      <c r="AR99" s="226" t="s">
        <v>208</v>
      </c>
      <c r="AT99" s="226" t="s">
        <v>222</v>
      </c>
      <c r="AU99" s="226" t="s">
        <v>86</v>
      </c>
      <c r="AY99" s="17" t="s">
        <v>194</v>
      </c>
      <c r="BE99" s="227">
        <f>IF(N99="základní",J99,0)</f>
        <v>0</v>
      </c>
      <c r="BF99" s="227">
        <f>IF(N99="snížená",J99,0)</f>
        <v>0</v>
      </c>
      <c r="BG99" s="227">
        <f>IF(N99="zákl. přenesená",J99,0)</f>
        <v>0</v>
      </c>
      <c r="BH99" s="227">
        <f>IF(N99="sníž. přenesená",J99,0)</f>
        <v>0</v>
      </c>
      <c r="BI99" s="227">
        <f>IF(N99="nulová",J99,0)</f>
        <v>0</v>
      </c>
      <c r="BJ99" s="17" t="s">
        <v>84</v>
      </c>
      <c r="BK99" s="227">
        <f>ROUND(I99*H99,2)</f>
        <v>0</v>
      </c>
      <c r="BL99" s="17" t="s">
        <v>208</v>
      </c>
      <c r="BM99" s="226" t="s">
        <v>2418</v>
      </c>
    </row>
    <row r="100" s="2" customFormat="1" ht="21.75" customHeight="1">
      <c r="A100" s="39"/>
      <c r="B100" s="40"/>
      <c r="C100" s="214" t="s">
        <v>221</v>
      </c>
      <c r="D100" s="214" t="s">
        <v>197</v>
      </c>
      <c r="E100" s="215" t="s">
        <v>2419</v>
      </c>
      <c r="F100" s="216" t="s">
        <v>2420</v>
      </c>
      <c r="G100" s="217" t="s">
        <v>127</v>
      </c>
      <c r="H100" s="218">
        <v>40</v>
      </c>
      <c r="I100" s="219"/>
      <c r="J100" s="220">
        <f>ROUND(I100*H100,2)</f>
        <v>0</v>
      </c>
      <c r="K100" s="216" t="s">
        <v>200</v>
      </c>
      <c r="L100" s="221"/>
      <c r="M100" s="222" t="s">
        <v>32</v>
      </c>
      <c r="N100" s="223" t="s">
        <v>48</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201</v>
      </c>
      <c r="AT100" s="226" t="s">
        <v>197</v>
      </c>
      <c r="AU100" s="226" t="s">
        <v>86</v>
      </c>
      <c r="AY100" s="17" t="s">
        <v>194</v>
      </c>
      <c r="BE100" s="227">
        <f>IF(N100="základní",J100,0)</f>
        <v>0</v>
      </c>
      <c r="BF100" s="227">
        <f>IF(N100="snížená",J100,0)</f>
        <v>0</v>
      </c>
      <c r="BG100" s="227">
        <f>IF(N100="zákl. přenesená",J100,0)</f>
        <v>0</v>
      </c>
      <c r="BH100" s="227">
        <f>IF(N100="sníž. přenesená",J100,0)</f>
        <v>0</v>
      </c>
      <c r="BI100" s="227">
        <f>IF(N100="nulová",J100,0)</f>
        <v>0</v>
      </c>
      <c r="BJ100" s="17" t="s">
        <v>84</v>
      </c>
      <c r="BK100" s="227">
        <f>ROUND(I100*H100,2)</f>
        <v>0</v>
      </c>
      <c r="BL100" s="17" t="s">
        <v>202</v>
      </c>
      <c r="BM100" s="226" t="s">
        <v>2421</v>
      </c>
    </row>
    <row r="101" s="2" customFormat="1" ht="16.5" customHeight="1">
      <c r="A101" s="39"/>
      <c r="B101" s="40"/>
      <c r="C101" s="214" t="s">
        <v>229</v>
      </c>
      <c r="D101" s="214" t="s">
        <v>197</v>
      </c>
      <c r="E101" s="215" t="s">
        <v>2422</v>
      </c>
      <c r="F101" s="216" t="s">
        <v>2423</v>
      </c>
      <c r="G101" s="217" t="s">
        <v>127</v>
      </c>
      <c r="H101" s="218">
        <v>40</v>
      </c>
      <c r="I101" s="219"/>
      <c r="J101" s="220">
        <f>ROUND(I101*H101,2)</f>
        <v>0</v>
      </c>
      <c r="K101" s="216" t="s">
        <v>200</v>
      </c>
      <c r="L101" s="221"/>
      <c r="M101" s="222" t="s">
        <v>32</v>
      </c>
      <c r="N101" s="223" t="s">
        <v>48</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201</v>
      </c>
      <c r="AT101" s="226" t="s">
        <v>197</v>
      </c>
      <c r="AU101" s="226" t="s">
        <v>86</v>
      </c>
      <c r="AY101" s="17" t="s">
        <v>194</v>
      </c>
      <c r="BE101" s="227">
        <f>IF(N101="základní",J101,0)</f>
        <v>0</v>
      </c>
      <c r="BF101" s="227">
        <f>IF(N101="snížená",J101,0)</f>
        <v>0</v>
      </c>
      <c r="BG101" s="227">
        <f>IF(N101="zákl. přenesená",J101,0)</f>
        <v>0</v>
      </c>
      <c r="BH101" s="227">
        <f>IF(N101="sníž. přenesená",J101,0)</f>
        <v>0</v>
      </c>
      <c r="BI101" s="227">
        <f>IF(N101="nulová",J101,0)</f>
        <v>0</v>
      </c>
      <c r="BJ101" s="17" t="s">
        <v>84</v>
      </c>
      <c r="BK101" s="227">
        <f>ROUND(I101*H101,2)</f>
        <v>0</v>
      </c>
      <c r="BL101" s="17" t="s">
        <v>202</v>
      </c>
      <c r="BM101" s="226" t="s">
        <v>2424</v>
      </c>
    </row>
    <row r="102" s="2" customFormat="1" ht="16.5" customHeight="1">
      <c r="A102" s="39"/>
      <c r="B102" s="40"/>
      <c r="C102" s="214" t="s">
        <v>234</v>
      </c>
      <c r="D102" s="214" t="s">
        <v>197</v>
      </c>
      <c r="E102" s="215" t="s">
        <v>2155</v>
      </c>
      <c r="F102" s="216" t="s">
        <v>2156</v>
      </c>
      <c r="G102" s="217" t="s">
        <v>127</v>
      </c>
      <c r="H102" s="218">
        <v>50</v>
      </c>
      <c r="I102" s="219"/>
      <c r="J102" s="220">
        <f>ROUND(I102*H102,2)</f>
        <v>0</v>
      </c>
      <c r="K102" s="216" t="s">
        <v>200</v>
      </c>
      <c r="L102" s="221"/>
      <c r="M102" s="222" t="s">
        <v>32</v>
      </c>
      <c r="N102" s="223" t="s">
        <v>48</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201</v>
      </c>
      <c r="AT102" s="226" t="s">
        <v>197</v>
      </c>
      <c r="AU102" s="226" t="s">
        <v>86</v>
      </c>
      <c r="AY102" s="17" t="s">
        <v>194</v>
      </c>
      <c r="BE102" s="227">
        <f>IF(N102="základní",J102,0)</f>
        <v>0</v>
      </c>
      <c r="BF102" s="227">
        <f>IF(N102="snížená",J102,0)</f>
        <v>0</v>
      </c>
      <c r="BG102" s="227">
        <f>IF(N102="zákl. přenesená",J102,0)</f>
        <v>0</v>
      </c>
      <c r="BH102" s="227">
        <f>IF(N102="sníž. přenesená",J102,0)</f>
        <v>0</v>
      </c>
      <c r="BI102" s="227">
        <f>IF(N102="nulová",J102,0)</f>
        <v>0</v>
      </c>
      <c r="BJ102" s="17" t="s">
        <v>84</v>
      </c>
      <c r="BK102" s="227">
        <f>ROUND(I102*H102,2)</f>
        <v>0</v>
      </c>
      <c r="BL102" s="17" t="s">
        <v>202</v>
      </c>
      <c r="BM102" s="226" t="s">
        <v>2425</v>
      </c>
    </row>
    <row r="103" s="2" customFormat="1" ht="21.75" customHeight="1">
      <c r="A103" s="39"/>
      <c r="B103" s="40"/>
      <c r="C103" s="214" t="s">
        <v>239</v>
      </c>
      <c r="D103" s="214" t="s">
        <v>197</v>
      </c>
      <c r="E103" s="215" t="s">
        <v>2426</v>
      </c>
      <c r="F103" s="216" t="s">
        <v>2427</v>
      </c>
      <c r="G103" s="217" t="s">
        <v>127</v>
      </c>
      <c r="H103" s="218">
        <v>130</v>
      </c>
      <c r="I103" s="219"/>
      <c r="J103" s="220">
        <f>ROUND(I103*H103,2)</f>
        <v>0</v>
      </c>
      <c r="K103" s="216" t="s">
        <v>200</v>
      </c>
      <c r="L103" s="221"/>
      <c r="M103" s="222" t="s">
        <v>32</v>
      </c>
      <c r="N103" s="223" t="s">
        <v>48</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201</v>
      </c>
      <c r="AT103" s="226" t="s">
        <v>197</v>
      </c>
      <c r="AU103" s="226" t="s">
        <v>86</v>
      </c>
      <c r="AY103" s="17" t="s">
        <v>194</v>
      </c>
      <c r="BE103" s="227">
        <f>IF(N103="základní",J103,0)</f>
        <v>0</v>
      </c>
      <c r="BF103" s="227">
        <f>IF(N103="snížená",J103,0)</f>
        <v>0</v>
      </c>
      <c r="BG103" s="227">
        <f>IF(N103="zákl. přenesená",J103,0)</f>
        <v>0</v>
      </c>
      <c r="BH103" s="227">
        <f>IF(N103="sníž. přenesená",J103,0)</f>
        <v>0</v>
      </c>
      <c r="BI103" s="227">
        <f>IF(N103="nulová",J103,0)</f>
        <v>0</v>
      </c>
      <c r="BJ103" s="17" t="s">
        <v>84</v>
      </c>
      <c r="BK103" s="227">
        <f>ROUND(I103*H103,2)</f>
        <v>0</v>
      </c>
      <c r="BL103" s="17" t="s">
        <v>202</v>
      </c>
      <c r="BM103" s="226" t="s">
        <v>2428</v>
      </c>
    </row>
    <row r="104" s="2" customFormat="1" ht="16.5" customHeight="1">
      <c r="A104" s="39"/>
      <c r="B104" s="40"/>
      <c r="C104" s="214" t="s">
        <v>244</v>
      </c>
      <c r="D104" s="214" t="s">
        <v>197</v>
      </c>
      <c r="E104" s="215" t="s">
        <v>2429</v>
      </c>
      <c r="F104" s="216" t="s">
        <v>2430</v>
      </c>
      <c r="G104" s="217" t="s">
        <v>127</v>
      </c>
      <c r="H104" s="218">
        <v>170</v>
      </c>
      <c r="I104" s="219"/>
      <c r="J104" s="220">
        <f>ROUND(I104*H104,2)</f>
        <v>0</v>
      </c>
      <c r="K104" s="216" t="s">
        <v>200</v>
      </c>
      <c r="L104" s="221"/>
      <c r="M104" s="222" t="s">
        <v>32</v>
      </c>
      <c r="N104" s="223" t="s">
        <v>48</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201</v>
      </c>
      <c r="AT104" s="226" t="s">
        <v>197</v>
      </c>
      <c r="AU104" s="226" t="s">
        <v>86</v>
      </c>
      <c r="AY104" s="17" t="s">
        <v>194</v>
      </c>
      <c r="BE104" s="227">
        <f>IF(N104="základní",J104,0)</f>
        <v>0</v>
      </c>
      <c r="BF104" s="227">
        <f>IF(N104="snížená",J104,0)</f>
        <v>0</v>
      </c>
      <c r="BG104" s="227">
        <f>IF(N104="zákl. přenesená",J104,0)</f>
        <v>0</v>
      </c>
      <c r="BH104" s="227">
        <f>IF(N104="sníž. přenesená",J104,0)</f>
        <v>0</v>
      </c>
      <c r="BI104" s="227">
        <f>IF(N104="nulová",J104,0)</f>
        <v>0</v>
      </c>
      <c r="BJ104" s="17" t="s">
        <v>84</v>
      </c>
      <c r="BK104" s="227">
        <f>ROUND(I104*H104,2)</f>
        <v>0</v>
      </c>
      <c r="BL104" s="17" t="s">
        <v>202</v>
      </c>
      <c r="BM104" s="226" t="s">
        <v>2431</v>
      </c>
    </row>
    <row r="105" s="2" customFormat="1" ht="21.75" customHeight="1">
      <c r="A105" s="39"/>
      <c r="B105" s="40"/>
      <c r="C105" s="261" t="s">
        <v>249</v>
      </c>
      <c r="D105" s="261" t="s">
        <v>222</v>
      </c>
      <c r="E105" s="262" t="s">
        <v>323</v>
      </c>
      <c r="F105" s="263" t="s">
        <v>324</v>
      </c>
      <c r="G105" s="264" t="s">
        <v>127</v>
      </c>
      <c r="H105" s="265">
        <v>430</v>
      </c>
      <c r="I105" s="266"/>
      <c r="J105" s="267">
        <f>ROUND(I105*H105,2)</f>
        <v>0</v>
      </c>
      <c r="K105" s="263" t="s">
        <v>200</v>
      </c>
      <c r="L105" s="45"/>
      <c r="M105" s="268" t="s">
        <v>32</v>
      </c>
      <c r="N105" s="269" t="s">
        <v>48</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208</v>
      </c>
      <c r="AT105" s="226" t="s">
        <v>222</v>
      </c>
      <c r="AU105" s="226" t="s">
        <v>86</v>
      </c>
      <c r="AY105" s="17" t="s">
        <v>194</v>
      </c>
      <c r="BE105" s="227">
        <f>IF(N105="základní",J105,0)</f>
        <v>0</v>
      </c>
      <c r="BF105" s="227">
        <f>IF(N105="snížená",J105,0)</f>
        <v>0</v>
      </c>
      <c r="BG105" s="227">
        <f>IF(N105="zákl. přenesená",J105,0)</f>
        <v>0</v>
      </c>
      <c r="BH105" s="227">
        <f>IF(N105="sníž. přenesená",J105,0)</f>
        <v>0</v>
      </c>
      <c r="BI105" s="227">
        <f>IF(N105="nulová",J105,0)</f>
        <v>0</v>
      </c>
      <c r="BJ105" s="17" t="s">
        <v>84</v>
      </c>
      <c r="BK105" s="227">
        <f>ROUND(I105*H105,2)</f>
        <v>0</v>
      </c>
      <c r="BL105" s="17" t="s">
        <v>208</v>
      </c>
      <c r="BM105" s="226" t="s">
        <v>2432</v>
      </c>
    </row>
    <row r="106" s="2" customFormat="1" ht="44.25" customHeight="1">
      <c r="A106" s="39"/>
      <c r="B106" s="40"/>
      <c r="C106" s="261" t="s">
        <v>254</v>
      </c>
      <c r="D106" s="261" t="s">
        <v>222</v>
      </c>
      <c r="E106" s="262" t="s">
        <v>378</v>
      </c>
      <c r="F106" s="263" t="s">
        <v>379</v>
      </c>
      <c r="G106" s="264" t="s">
        <v>262</v>
      </c>
      <c r="H106" s="265">
        <v>20</v>
      </c>
      <c r="I106" s="266"/>
      <c r="J106" s="267">
        <f>ROUND(I106*H106,2)</f>
        <v>0</v>
      </c>
      <c r="K106" s="263" t="s">
        <v>200</v>
      </c>
      <c r="L106" s="45"/>
      <c r="M106" s="268" t="s">
        <v>32</v>
      </c>
      <c r="N106" s="269" t="s">
        <v>48</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263</v>
      </c>
      <c r="AT106" s="226" t="s">
        <v>222</v>
      </c>
      <c r="AU106" s="226" t="s">
        <v>86</v>
      </c>
      <c r="AY106" s="17" t="s">
        <v>194</v>
      </c>
      <c r="BE106" s="227">
        <f>IF(N106="základní",J106,0)</f>
        <v>0</v>
      </c>
      <c r="BF106" s="227">
        <f>IF(N106="snížená",J106,0)</f>
        <v>0</v>
      </c>
      <c r="BG106" s="227">
        <f>IF(N106="zákl. přenesená",J106,0)</f>
        <v>0</v>
      </c>
      <c r="BH106" s="227">
        <f>IF(N106="sníž. přenesená",J106,0)</f>
        <v>0</v>
      </c>
      <c r="BI106" s="227">
        <f>IF(N106="nulová",J106,0)</f>
        <v>0</v>
      </c>
      <c r="BJ106" s="17" t="s">
        <v>84</v>
      </c>
      <c r="BK106" s="227">
        <f>ROUND(I106*H106,2)</f>
        <v>0</v>
      </c>
      <c r="BL106" s="17" t="s">
        <v>263</v>
      </c>
      <c r="BM106" s="226" t="s">
        <v>2433</v>
      </c>
    </row>
    <row r="107" s="2" customFormat="1" ht="16.5" customHeight="1">
      <c r="A107" s="39"/>
      <c r="B107" s="40"/>
      <c r="C107" s="214" t="s">
        <v>259</v>
      </c>
      <c r="D107" s="214" t="s">
        <v>197</v>
      </c>
      <c r="E107" s="215" t="s">
        <v>2434</v>
      </c>
      <c r="F107" s="216" t="s">
        <v>2435</v>
      </c>
      <c r="G107" s="217" t="s">
        <v>127</v>
      </c>
      <c r="H107" s="218">
        <v>40</v>
      </c>
      <c r="I107" s="219"/>
      <c r="J107" s="220">
        <f>ROUND(I107*H107,2)</f>
        <v>0</v>
      </c>
      <c r="K107" s="216" t="s">
        <v>200</v>
      </c>
      <c r="L107" s="221"/>
      <c r="M107" s="222" t="s">
        <v>32</v>
      </c>
      <c r="N107" s="223" t="s">
        <v>48</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201</v>
      </c>
      <c r="AT107" s="226" t="s">
        <v>197</v>
      </c>
      <c r="AU107" s="226" t="s">
        <v>86</v>
      </c>
      <c r="AY107" s="17" t="s">
        <v>194</v>
      </c>
      <c r="BE107" s="227">
        <f>IF(N107="základní",J107,0)</f>
        <v>0</v>
      </c>
      <c r="BF107" s="227">
        <f>IF(N107="snížená",J107,0)</f>
        <v>0</v>
      </c>
      <c r="BG107" s="227">
        <f>IF(N107="zákl. přenesená",J107,0)</f>
        <v>0</v>
      </c>
      <c r="BH107" s="227">
        <f>IF(N107="sníž. přenesená",J107,0)</f>
        <v>0</v>
      </c>
      <c r="BI107" s="227">
        <f>IF(N107="nulová",J107,0)</f>
        <v>0</v>
      </c>
      <c r="BJ107" s="17" t="s">
        <v>84</v>
      </c>
      <c r="BK107" s="227">
        <f>ROUND(I107*H107,2)</f>
        <v>0</v>
      </c>
      <c r="BL107" s="17" t="s">
        <v>202</v>
      </c>
      <c r="BM107" s="226" t="s">
        <v>2436</v>
      </c>
    </row>
    <row r="108" s="2" customFormat="1" ht="21.75" customHeight="1">
      <c r="A108" s="39"/>
      <c r="B108" s="40"/>
      <c r="C108" s="261" t="s">
        <v>265</v>
      </c>
      <c r="D108" s="261" t="s">
        <v>222</v>
      </c>
      <c r="E108" s="262" t="s">
        <v>2437</v>
      </c>
      <c r="F108" s="263" t="s">
        <v>2438</v>
      </c>
      <c r="G108" s="264" t="s">
        <v>127</v>
      </c>
      <c r="H108" s="265">
        <v>40</v>
      </c>
      <c r="I108" s="266"/>
      <c r="J108" s="267">
        <f>ROUND(I108*H108,2)</f>
        <v>0</v>
      </c>
      <c r="K108" s="263" t="s">
        <v>200</v>
      </c>
      <c r="L108" s="45"/>
      <c r="M108" s="268" t="s">
        <v>32</v>
      </c>
      <c r="N108" s="269" t="s">
        <v>48</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208</v>
      </c>
      <c r="AT108" s="226" t="s">
        <v>222</v>
      </c>
      <c r="AU108" s="226" t="s">
        <v>86</v>
      </c>
      <c r="AY108" s="17" t="s">
        <v>194</v>
      </c>
      <c r="BE108" s="227">
        <f>IF(N108="základní",J108,0)</f>
        <v>0</v>
      </c>
      <c r="BF108" s="227">
        <f>IF(N108="snížená",J108,0)</f>
        <v>0</v>
      </c>
      <c r="BG108" s="227">
        <f>IF(N108="zákl. přenesená",J108,0)</f>
        <v>0</v>
      </c>
      <c r="BH108" s="227">
        <f>IF(N108="sníž. přenesená",J108,0)</f>
        <v>0</v>
      </c>
      <c r="BI108" s="227">
        <f>IF(N108="nulová",J108,0)</f>
        <v>0</v>
      </c>
      <c r="BJ108" s="17" t="s">
        <v>84</v>
      </c>
      <c r="BK108" s="227">
        <f>ROUND(I108*H108,2)</f>
        <v>0</v>
      </c>
      <c r="BL108" s="17" t="s">
        <v>208</v>
      </c>
      <c r="BM108" s="226" t="s">
        <v>2439</v>
      </c>
    </row>
    <row r="109" s="2" customFormat="1" ht="44.25" customHeight="1">
      <c r="A109" s="39"/>
      <c r="B109" s="40"/>
      <c r="C109" s="261" t="s">
        <v>269</v>
      </c>
      <c r="D109" s="261" t="s">
        <v>222</v>
      </c>
      <c r="E109" s="262" t="s">
        <v>2440</v>
      </c>
      <c r="F109" s="263" t="s">
        <v>2441</v>
      </c>
      <c r="G109" s="264" t="s">
        <v>262</v>
      </c>
      <c r="H109" s="265">
        <v>4</v>
      </c>
      <c r="I109" s="266"/>
      <c r="J109" s="267">
        <f>ROUND(I109*H109,2)</f>
        <v>0</v>
      </c>
      <c r="K109" s="263" t="s">
        <v>200</v>
      </c>
      <c r="L109" s="45"/>
      <c r="M109" s="268" t="s">
        <v>32</v>
      </c>
      <c r="N109" s="269" t="s">
        <v>48</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263</v>
      </c>
      <c r="AT109" s="226" t="s">
        <v>222</v>
      </c>
      <c r="AU109" s="226" t="s">
        <v>86</v>
      </c>
      <c r="AY109" s="17" t="s">
        <v>194</v>
      </c>
      <c r="BE109" s="227">
        <f>IF(N109="základní",J109,0)</f>
        <v>0</v>
      </c>
      <c r="BF109" s="227">
        <f>IF(N109="snížená",J109,0)</f>
        <v>0</v>
      </c>
      <c r="BG109" s="227">
        <f>IF(N109="zákl. přenesená",J109,0)</f>
        <v>0</v>
      </c>
      <c r="BH109" s="227">
        <f>IF(N109="sníž. přenesená",J109,0)</f>
        <v>0</v>
      </c>
      <c r="BI109" s="227">
        <f>IF(N109="nulová",J109,0)</f>
        <v>0</v>
      </c>
      <c r="BJ109" s="17" t="s">
        <v>84</v>
      </c>
      <c r="BK109" s="227">
        <f>ROUND(I109*H109,2)</f>
        <v>0</v>
      </c>
      <c r="BL109" s="17" t="s">
        <v>263</v>
      </c>
      <c r="BM109" s="226" t="s">
        <v>2442</v>
      </c>
    </row>
    <row r="110" s="2" customFormat="1" ht="16.5" customHeight="1">
      <c r="A110" s="39"/>
      <c r="B110" s="40"/>
      <c r="C110" s="214" t="s">
        <v>8</v>
      </c>
      <c r="D110" s="214" t="s">
        <v>197</v>
      </c>
      <c r="E110" s="215" t="s">
        <v>2175</v>
      </c>
      <c r="F110" s="216" t="s">
        <v>2176</v>
      </c>
      <c r="G110" s="217" t="s">
        <v>127</v>
      </c>
      <c r="H110" s="218">
        <v>650</v>
      </c>
      <c r="I110" s="219"/>
      <c r="J110" s="220">
        <f>ROUND(I110*H110,2)</f>
        <v>0</v>
      </c>
      <c r="K110" s="216" t="s">
        <v>200</v>
      </c>
      <c r="L110" s="221"/>
      <c r="M110" s="222" t="s">
        <v>32</v>
      </c>
      <c r="N110" s="223" t="s">
        <v>48</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201</v>
      </c>
      <c r="AT110" s="226" t="s">
        <v>197</v>
      </c>
      <c r="AU110" s="226" t="s">
        <v>86</v>
      </c>
      <c r="AY110" s="17" t="s">
        <v>194</v>
      </c>
      <c r="BE110" s="227">
        <f>IF(N110="základní",J110,0)</f>
        <v>0</v>
      </c>
      <c r="BF110" s="227">
        <f>IF(N110="snížená",J110,0)</f>
        <v>0</v>
      </c>
      <c r="BG110" s="227">
        <f>IF(N110="zákl. přenesená",J110,0)</f>
        <v>0</v>
      </c>
      <c r="BH110" s="227">
        <f>IF(N110="sníž. přenesená",J110,0)</f>
        <v>0</v>
      </c>
      <c r="BI110" s="227">
        <f>IF(N110="nulová",J110,0)</f>
        <v>0</v>
      </c>
      <c r="BJ110" s="17" t="s">
        <v>84</v>
      </c>
      <c r="BK110" s="227">
        <f>ROUND(I110*H110,2)</f>
        <v>0</v>
      </c>
      <c r="BL110" s="17" t="s">
        <v>202</v>
      </c>
      <c r="BM110" s="226" t="s">
        <v>2443</v>
      </c>
    </row>
    <row r="111" s="2" customFormat="1" ht="21.75" customHeight="1">
      <c r="A111" s="39"/>
      <c r="B111" s="40"/>
      <c r="C111" s="261" t="s">
        <v>279</v>
      </c>
      <c r="D111" s="261" t="s">
        <v>222</v>
      </c>
      <c r="E111" s="262" t="s">
        <v>2178</v>
      </c>
      <c r="F111" s="263" t="s">
        <v>2179</v>
      </c>
      <c r="G111" s="264" t="s">
        <v>127</v>
      </c>
      <c r="H111" s="265">
        <v>650</v>
      </c>
      <c r="I111" s="266"/>
      <c r="J111" s="267">
        <f>ROUND(I111*H111,2)</f>
        <v>0</v>
      </c>
      <c r="K111" s="263" t="s">
        <v>200</v>
      </c>
      <c r="L111" s="45"/>
      <c r="M111" s="268" t="s">
        <v>32</v>
      </c>
      <c r="N111" s="269" t="s">
        <v>48</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208</v>
      </c>
      <c r="AT111" s="226" t="s">
        <v>222</v>
      </c>
      <c r="AU111" s="226" t="s">
        <v>86</v>
      </c>
      <c r="AY111" s="17" t="s">
        <v>194</v>
      </c>
      <c r="BE111" s="227">
        <f>IF(N111="základní",J111,0)</f>
        <v>0</v>
      </c>
      <c r="BF111" s="227">
        <f>IF(N111="snížená",J111,0)</f>
        <v>0</v>
      </c>
      <c r="BG111" s="227">
        <f>IF(N111="zákl. přenesená",J111,0)</f>
        <v>0</v>
      </c>
      <c r="BH111" s="227">
        <f>IF(N111="sníž. přenesená",J111,0)</f>
        <v>0</v>
      </c>
      <c r="BI111" s="227">
        <f>IF(N111="nulová",J111,0)</f>
        <v>0</v>
      </c>
      <c r="BJ111" s="17" t="s">
        <v>84</v>
      </c>
      <c r="BK111" s="227">
        <f>ROUND(I111*H111,2)</f>
        <v>0</v>
      </c>
      <c r="BL111" s="17" t="s">
        <v>208</v>
      </c>
      <c r="BM111" s="226" t="s">
        <v>2444</v>
      </c>
    </row>
    <row r="112" s="2" customFormat="1" ht="44.25" customHeight="1">
      <c r="A112" s="39"/>
      <c r="B112" s="40"/>
      <c r="C112" s="261" t="s">
        <v>283</v>
      </c>
      <c r="D112" s="261" t="s">
        <v>222</v>
      </c>
      <c r="E112" s="262" t="s">
        <v>2181</v>
      </c>
      <c r="F112" s="263" t="s">
        <v>2182</v>
      </c>
      <c r="G112" s="264" t="s">
        <v>262</v>
      </c>
      <c r="H112" s="265">
        <v>4</v>
      </c>
      <c r="I112" s="266"/>
      <c r="J112" s="267">
        <f>ROUND(I112*H112,2)</f>
        <v>0</v>
      </c>
      <c r="K112" s="263" t="s">
        <v>200</v>
      </c>
      <c r="L112" s="45"/>
      <c r="M112" s="268" t="s">
        <v>32</v>
      </c>
      <c r="N112" s="269" t="s">
        <v>48</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263</v>
      </c>
      <c r="AT112" s="226" t="s">
        <v>222</v>
      </c>
      <c r="AU112" s="226" t="s">
        <v>86</v>
      </c>
      <c r="AY112" s="17" t="s">
        <v>194</v>
      </c>
      <c r="BE112" s="227">
        <f>IF(N112="základní",J112,0)</f>
        <v>0</v>
      </c>
      <c r="BF112" s="227">
        <f>IF(N112="snížená",J112,0)</f>
        <v>0</v>
      </c>
      <c r="BG112" s="227">
        <f>IF(N112="zákl. přenesená",J112,0)</f>
        <v>0</v>
      </c>
      <c r="BH112" s="227">
        <f>IF(N112="sníž. přenesená",J112,0)</f>
        <v>0</v>
      </c>
      <c r="BI112" s="227">
        <f>IF(N112="nulová",J112,0)</f>
        <v>0</v>
      </c>
      <c r="BJ112" s="17" t="s">
        <v>84</v>
      </c>
      <c r="BK112" s="227">
        <f>ROUND(I112*H112,2)</f>
        <v>0</v>
      </c>
      <c r="BL112" s="17" t="s">
        <v>263</v>
      </c>
      <c r="BM112" s="226" t="s">
        <v>2445</v>
      </c>
    </row>
    <row r="113" s="2" customFormat="1" ht="16.5" customHeight="1">
      <c r="A113" s="39"/>
      <c r="B113" s="40"/>
      <c r="C113" s="214" t="s">
        <v>287</v>
      </c>
      <c r="D113" s="214" t="s">
        <v>197</v>
      </c>
      <c r="E113" s="215" t="s">
        <v>511</v>
      </c>
      <c r="F113" s="216" t="s">
        <v>512</v>
      </c>
      <c r="G113" s="217" t="s">
        <v>127</v>
      </c>
      <c r="H113" s="218">
        <v>180</v>
      </c>
      <c r="I113" s="219"/>
      <c r="J113" s="220">
        <f>ROUND(I113*H113,2)</f>
        <v>0</v>
      </c>
      <c r="K113" s="216" t="s">
        <v>2446</v>
      </c>
      <c r="L113" s="221"/>
      <c r="M113" s="222" t="s">
        <v>32</v>
      </c>
      <c r="N113" s="223" t="s">
        <v>48</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201</v>
      </c>
      <c r="AT113" s="226" t="s">
        <v>197</v>
      </c>
      <c r="AU113" s="226" t="s">
        <v>86</v>
      </c>
      <c r="AY113" s="17" t="s">
        <v>194</v>
      </c>
      <c r="BE113" s="227">
        <f>IF(N113="základní",J113,0)</f>
        <v>0</v>
      </c>
      <c r="BF113" s="227">
        <f>IF(N113="snížená",J113,0)</f>
        <v>0</v>
      </c>
      <c r="BG113" s="227">
        <f>IF(N113="zákl. přenesená",J113,0)</f>
        <v>0</v>
      </c>
      <c r="BH113" s="227">
        <f>IF(N113="sníž. přenesená",J113,0)</f>
        <v>0</v>
      </c>
      <c r="BI113" s="227">
        <f>IF(N113="nulová",J113,0)</f>
        <v>0</v>
      </c>
      <c r="BJ113" s="17" t="s">
        <v>84</v>
      </c>
      <c r="BK113" s="227">
        <f>ROUND(I113*H113,2)</f>
        <v>0</v>
      </c>
      <c r="BL113" s="17" t="s">
        <v>202</v>
      </c>
      <c r="BM113" s="226" t="s">
        <v>2447</v>
      </c>
    </row>
    <row r="114" s="2" customFormat="1" ht="16.5" customHeight="1">
      <c r="A114" s="39"/>
      <c r="B114" s="40"/>
      <c r="C114" s="261" t="s">
        <v>291</v>
      </c>
      <c r="D114" s="261" t="s">
        <v>222</v>
      </c>
      <c r="E114" s="262" t="s">
        <v>2052</v>
      </c>
      <c r="F114" s="263" t="s">
        <v>2053</v>
      </c>
      <c r="G114" s="264" t="s">
        <v>127</v>
      </c>
      <c r="H114" s="265">
        <v>180</v>
      </c>
      <c r="I114" s="266"/>
      <c r="J114" s="267">
        <f>ROUND(I114*H114,2)</f>
        <v>0</v>
      </c>
      <c r="K114" s="263" t="s">
        <v>2446</v>
      </c>
      <c r="L114" s="45"/>
      <c r="M114" s="268" t="s">
        <v>32</v>
      </c>
      <c r="N114" s="269" t="s">
        <v>48</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279</v>
      </c>
      <c r="AT114" s="226" t="s">
        <v>222</v>
      </c>
      <c r="AU114" s="226" t="s">
        <v>86</v>
      </c>
      <c r="AY114" s="17" t="s">
        <v>194</v>
      </c>
      <c r="BE114" s="227">
        <f>IF(N114="základní",J114,0)</f>
        <v>0</v>
      </c>
      <c r="BF114" s="227">
        <f>IF(N114="snížená",J114,0)</f>
        <v>0</v>
      </c>
      <c r="BG114" s="227">
        <f>IF(N114="zákl. přenesená",J114,0)</f>
        <v>0</v>
      </c>
      <c r="BH114" s="227">
        <f>IF(N114="sníž. přenesená",J114,0)</f>
        <v>0</v>
      </c>
      <c r="BI114" s="227">
        <f>IF(N114="nulová",J114,0)</f>
        <v>0</v>
      </c>
      <c r="BJ114" s="17" t="s">
        <v>84</v>
      </c>
      <c r="BK114" s="227">
        <f>ROUND(I114*H114,2)</f>
        <v>0</v>
      </c>
      <c r="BL114" s="17" t="s">
        <v>279</v>
      </c>
      <c r="BM114" s="226" t="s">
        <v>2448</v>
      </c>
    </row>
    <row r="115" s="2" customFormat="1">
      <c r="A115" s="39"/>
      <c r="B115" s="40"/>
      <c r="C115" s="41"/>
      <c r="D115" s="230" t="s">
        <v>226</v>
      </c>
      <c r="E115" s="41"/>
      <c r="F115" s="270" t="s">
        <v>2055</v>
      </c>
      <c r="G115" s="41"/>
      <c r="H115" s="41"/>
      <c r="I115" s="271"/>
      <c r="J115" s="41"/>
      <c r="K115" s="41"/>
      <c r="L115" s="45"/>
      <c r="M115" s="272"/>
      <c r="N115" s="273"/>
      <c r="O115" s="85"/>
      <c r="P115" s="85"/>
      <c r="Q115" s="85"/>
      <c r="R115" s="85"/>
      <c r="S115" s="85"/>
      <c r="T115" s="86"/>
      <c r="U115" s="39"/>
      <c r="V115" s="39"/>
      <c r="W115" s="39"/>
      <c r="X115" s="39"/>
      <c r="Y115" s="39"/>
      <c r="Z115" s="39"/>
      <c r="AA115" s="39"/>
      <c r="AB115" s="39"/>
      <c r="AC115" s="39"/>
      <c r="AD115" s="39"/>
      <c r="AE115" s="39"/>
      <c r="AT115" s="17" t="s">
        <v>226</v>
      </c>
      <c r="AU115" s="17" t="s">
        <v>86</v>
      </c>
    </row>
    <row r="116" s="2" customFormat="1" ht="16.5" customHeight="1">
      <c r="A116" s="39"/>
      <c r="B116" s="40"/>
      <c r="C116" s="261" t="s">
        <v>152</v>
      </c>
      <c r="D116" s="261" t="s">
        <v>222</v>
      </c>
      <c r="E116" s="262" t="s">
        <v>2449</v>
      </c>
      <c r="F116" s="263" t="s">
        <v>2450</v>
      </c>
      <c r="G116" s="264" t="s">
        <v>127</v>
      </c>
      <c r="H116" s="265">
        <v>180</v>
      </c>
      <c r="I116" s="266"/>
      <c r="J116" s="267">
        <f>ROUND(I116*H116,2)</f>
        <v>0</v>
      </c>
      <c r="K116" s="263" t="s">
        <v>2451</v>
      </c>
      <c r="L116" s="45"/>
      <c r="M116" s="268" t="s">
        <v>32</v>
      </c>
      <c r="N116" s="269" t="s">
        <v>48</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263</v>
      </c>
      <c r="AT116" s="226" t="s">
        <v>222</v>
      </c>
      <c r="AU116" s="226" t="s">
        <v>86</v>
      </c>
      <c r="AY116" s="17" t="s">
        <v>194</v>
      </c>
      <c r="BE116" s="227">
        <f>IF(N116="základní",J116,0)</f>
        <v>0</v>
      </c>
      <c r="BF116" s="227">
        <f>IF(N116="snížená",J116,0)</f>
        <v>0</v>
      </c>
      <c r="BG116" s="227">
        <f>IF(N116="zákl. přenesená",J116,0)</f>
        <v>0</v>
      </c>
      <c r="BH116" s="227">
        <f>IF(N116="sníž. přenesená",J116,0)</f>
        <v>0</v>
      </c>
      <c r="BI116" s="227">
        <f>IF(N116="nulová",J116,0)</f>
        <v>0</v>
      </c>
      <c r="BJ116" s="17" t="s">
        <v>84</v>
      </c>
      <c r="BK116" s="227">
        <f>ROUND(I116*H116,2)</f>
        <v>0</v>
      </c>
      <c r="BL116" s="17" t="s">
        <v>263</v>
      </c>
      <c r="BM116" s="226" t="s">
        <v>2452</v>
      </c>
    </row>
    <row r="117" s="12" customFormat="1" ht="22.8" customHeight="1">
      <c r="A117" s="12"/>
      <c r="B117" s="198"/>
      <c r="C117" s="199"/>
      <c r="D117" s="200" t="s">
        <v>76</v>
      </c>
      <c r="E117" s="212" t="s">
        <v>1445</v>
      </c>
      <c r="F117" s="212" t="s">
        <v>2453</v>
      </c>
      <c r="G117" s="199"/>
      <c r="H117" s="199"/>
      <c r="I117" s="202"/>
      <c r="J117" s="213">
        <f>BK117</f>
        <v>0</v>
      </c>
      <c r="K117" s="199"/>
      <c r="L117" s="204"/>
      <c r="M117" s="205"/>
      <c r="N117" s="206"/>
      <c r="O117" s="206"/>
      <c r="P117" s="207">
        <f>SUM(P118:P145)</f>
        <v>0</v>
      </c>
      <c r="Q117" s="206"/>
      <c r="R117" s="207">
        <f>SUM(R118:R145)</f>
        <v>0</v>
      </c>
      <c r="S117" s="206"/>
      <c r="T117" s="208">
        <f>SUM(T118:T145)</f>
        <v>0</v>
      </c>
      <c r="U117" s="12"/>
      <c r="V117" s="12"/>
      <c r="W117" s="12"/>
      <c r="X117" s="12"/>
      <c r="Y117" s="12"/>
      <c r="Z117" s="12"/>
      <c r="AA117" s="12"/>
      <c r="AB117" s="12"/>
      <c r="AC117" s="12"/>
      <c r="AD117" s="12"/>
      <c r="AE117" s="12"/>
      <c r="AR117" s="209" t="s">
        <v>84</v>
      </c>
      <c r="AT117" s="210" t="s">
        <v>76</v>
      </c>
      <c r="AU117" s="210" t="s">
        <v>84</v>
      </c>
      <c r="AY117" s="209" t="s">
        <v>194</v>
      </c>
      <c r="BK117" s="211">
        <f>SUM(BK118:BK145)</f>
        <v>0</v>
      </c>
    </row>
    <row r="118" s="2" customFormat="1" ht="24.15" customHeight="1">
      <c r="A118" s="39"/>
      <c r="B118" s="40"/>
      <c r="C118" s="261" t="s">
        <v>7</v>
      </c>
      <c r="D118" s="261" t="s">
        <v>222</v>
      </c>
      <c r="E118" s="262" t="s">
        <v>2454</v>
      </c>
      <c r="F118" s="263" t="s">
        <v>2455</v>
      </c>
      <c r="G118" s="264" t="s">
        <v>262</v>
      </c>
      <c r="H118" s="265">
        <v>2</v>
      </c>
      <c r="I118" s="266"/>
      <c r="J118" s="267">
        <f>ROUND(I118*H118,2)</f>
        <v>0</v>
      </c>
      <c r="K118" s="263" t="s">
        <v>200</v>
      </c>
      <c r="L118" s="45"/>
      <c r="M118" s="268" t="s">
        <v>32</v>
      </c>
      <c r="N118" s="269" t="s">
        <v>48</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263</v>
      </c>
      <c r="AT118" s="226" t="s">
        <v>222</v>
      </c>
      <c r="AU118" s="226" t="s">
        <v>86</v>
      </c>
      <c r="AY118" s="17" t="s">
        <v>194</v>
      </c>
      <c r="BE118" s="227">
        <f>IF(N118="základní",J118,0)</f>
        <v>0</v>
      </c>
      <c r="BF118" s="227">
        <f>IF(N118="snížená",J118,0)</f>
        <v>0</v>
      </c>
      <c r="BG118" s="227">
        <f>IF(N118="zákl. přenesená",J118,0)</f>
        <v>0</v>
      </c>
      <c r="BH118" s="227">
        <f>IF(N118="sníž. přenesená",J118,0)</f>
        <v>0</v>
      </c>
      <c r="BI118" s="227">
        <f>IF(N118="nulová",J118,0)</f>
        <v>0</v>
      </c>
      <c r="BJ118" s="17" t="s">
        <v>84</v>
      </c>
      <c r="BK118" s="227">
        <f>ROUND(I118*H118,2)</f>
        <v>0</v>
      </c>
      <c r="BL118" s="17" t="s">
        <v>263</v>
      </c>
      <c r="BM118" s="226" t="s">
        <v>2456</v>
      </c>
    </row>
    <row r="119" s="2" customFormat="1" ht="24.15" customHeight="1">
      <c r="A119" s="39"/>
      <c r="B119" s="40"/>
      <c r="C119" s="261" t="s">
        <v>304</v>
      </c>
      <c r="D119" s="261" t="s">
        <v>222</v>
      </c>
      <c r="E119" s="262" t="s">
        <v>2457</v>
      </c>
      <c r="F119" s="263" t="s">
        <v>2458</v>
      </c>
      <c r="G119" s="264" t="s">
        <v>262</v>
      </c>
      <c r="H119" s="265">
        <v>1</v>
      </c>
      <c r="I119" s="266"/>
      <c r="J119" s="267">
        <f>ROUND(I119*H119,2)</f>
        <v>0</v>
      </c>
      <c r="K119" s="263" t="s">
        <v>200</v>
      </c>
      <c r="L119" s="45"/>
      <c r="M119" s="268" t="s">
        <v>32</v>
      </c>
      <c r="N119" s="269" t="s">
        <v>48</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263</v>
      </c>
      <c r="AT119" s="226" t="s">
        <v>222</v>
      </c>
      <c r="AU119" s="226" t="s">
        <v>86</v>
      </c>
      <c r="AY119" s="17" t="s">
        <v>194</v>
      </c>
      <c r="BE119" s="227">
        <f>IF(N119="základní",J119,0)</f>
        <v>0</v>
      </c>
      <c r="BF119" s="227">
        <f>IF(N119="snížená",J119,0)</f>
        <v>0</v>
      </c>
      <c r="BG119" s="227">
        <f>IF(N119="zákl. přenesená",J119,0)</f>
        <v>0</v>
      </c>
      <c r="BH119" s="227">
        <f>IF(N119="sníž. přenesená",J119,0)</f>
        <v>0</v>
      </c>
      <c r="BI119" s="227">
        <f>IF(N119="nulová",J119,0)</f>
        <v>0</v>
      </c>
      <c r="BJ119" s="17" t="s">
        <v>84</v>
      </c>
      <c r="BK119" s="227">
        <f>ROUND(I119*H119,2)</f>
        <v>0</v>
      </c>
      <c r="BL119" s="17" t="s">
        <v>263</v>
      </c>
      <c r="BM119" s="226" t="s">
        <v>2459</v>
      </c>
    </row>
    <row r="120" s="2" customFormat="1" ht="24.15" customHeight="1">
      <c r="A120" s="39"/>
      <c r="B120" s="40"/>
      <c r="C120" s="261" t="s">
        <v>311</v>
      </c>
      <c r="D120" s="261" t="s">
        <v>222</v>
      </c>
      <c r="E120" s="262" t="s">
        <v>2460</v>
      </c>
      <c r="F120" s="263" t="s">
        <v>2461</v>
      </c>
      <c r="G120" s="264" t="s">
        <v>127</v>
      </c>
      <c r="H120" s="265">
        <v>100</v>
      </c>
      <c r="I120" s="266"/>
      <c r="J120" s="267">
        <f>ROUND(I120*H120,2)</f>
        <v>0</v>
      </c>
      <c r="K120" s="263" t="s">
        <v>200</v>
      </c>
      <c r="L120" s="45"/>
      <c r="M120" s="268" t="s">
        <v>32</v>
      </c>
      <c r="N120" s="269" t="s">
        <v>48</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208</v>
      </c>
      <c r="AT120" s="226" t="s">
        <v>222</v>
      </c>
      <c r="AU120" s="226" t="s">
        <v>86</v>
      </c>
      <c r="AY120" s="17" t="s">
        <v>194</v>
      </c>
      <c r="BE120" s="227">
        <f>IF(N120="základní",J120,0)</f>
        <v>0</v>
      </c>
      <c r="BF120" s="227">
        <f>IF(N120="snížená",J120,0)</f>
        <v>0</v>
      </c>
      <c r="BG120" s="227">
        <f>IF(N120="zákl. přenesená",J120,0)</f>
        <v>0</v>
      </c>
      <c r="BH120" s="227">
        <f>IF(N120="sníž. přenesená",J120,0)</f>
        <v>0</v>
      </c>
      <c r="BI120" s="227">
        <f>IF(N120="nulová",J120,0)</f>
        <v>0</v>
      </c>
      <c r="BJ120" s="17" t="s">
        <v>84</v>
      </c>
      <c r="BK120" s="227">
        <f>ROUND(I120*H120,2)</f>
        <v>0</v>
      </c>
      <c r="BL120" s="17" t="s">
        <v>208</v>
      </c>
      <c r="BM120" s="226" t="s">
        <v>2462</v>
      </c>
    </row>
    <row r="121" s="2" customFormat="1" ht="16.5" customHeight="1">
      <c r="A121" s="39"/>
      <c r="B121" s="40"/>
      <c r="C121" s="261" t="s">
        <v>316</v>
      </c>
      <c r="D121" s="261" t="s">
        <v>222</v>
      </c>
      <c r="E121" s="262" t="s">
        <v>2463</v>
      </c>
      <c r="F121" s="263" t="s">
        <v>2464</v>
      </c>
      <c r="G121" s="264" t="s">
        <v>262</v>
      </c>
      <c r="H121" s="265">
        <v>1</v>
      </c>
      <c r="I121" s="266"/>
      <c r="J121" s="267">
        <f>ROUND(I121*H121,2)</f>
        <v>0</v>
      </c>
      <c r="K121" s="263" t="s">
        <v>200</v>
      </c>
      <c r="L121" s="45"/>
      <c r="M121" s="268" t="s">
        <v>32</v>
      </c>
      <c r="N121" s="269" t="s">
        <v>48</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208</v>
      </c>
      <c r="AT121" s="226" t="s">
        <v>222</v>
      </c>
      <c r="AU121" s="226" t="s">
        <v>86</v>
      </c>
      <c r="AY121" s="17" t="s">
        <v>194</v>
      </c>
      <c r="BE121" s="227">
        <f>IF(N121="základní",J121,0)</f>
        <v>0</v>
      </c>
      <c r="BF121" s="227">
        <f>IF(N121="snížená",J121,0)</f>
        <v>0</v>
      </c>
      <c r="BG121" s="227">
        <f>IF(N121="zákl. přenesená",J121,0)</f>
        <v>0</v>
      </c>
      <c r="BH121" s="227">
        <f>IF(N121="sníž. přenesená",J121,0)</f>
        <v>0</v>
      </c>
      <c r="BI121" s="227">
        <f>IF(N121="nulová",J121,0)</f>
        <v>0</v>
      </c>
      <c r="BJ121" s="17" t="s">
        <v>84</v>
      </c>
      <c r="BK121" s="227">
        <f>ROUND(I121*H121,2)</f>
        <v>0</v>
      </c>
      <c r="BL121" s="17" t="s">
        <v>208</v>
      </c>
      <c r="BM121" s="226" t="s">
        <v>2465</v>
      </c>
    </row>
    <row r="122" s="2" customFormat="1" ht="16.5" customHeight="1">
      <c r="A122" s="39"/>
      <c r="B122" s="40"/>
      <c r="C122" s="261" t="s">
        <v>322</v>
      </c>
      <c r="D122" s="261" t="s">
        <v>222</v>
      </c>
      <c r="E122" s="262" t="s">
        <v>2466</v>
      </c>
      <c r="F122" s="263" t="s">
        <v>2467</v>
      </c>
      <c r="G122" s="264" t="s">
        <v>262</v>
      </c>
      <c r="H122" s="265">
        <v>1</v>
      </c>
      <c r="I122" s="266"/>
      <c r="J122" s="267">
        <f>ROUND(I122*H122,2)</f>
        <v>0</v>
      </c>
      <c r="K122" s="263" t="s">
        <v>200</v>
      </c>
      <c r="L122" s="45"/>
      <c r="M122" s="268" t="s">
        <v>32</v>
      </c>
      <c r="N122" s="269" t="s">
        <v>48</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208</v>
      </c>
      <c r="AT122" s="226" t="s">
        <v>222</v>
      </c>
      <c r="AU122" s="226" t="s">
        <v>86</v>
      </c>
      <c r="AY122" s="17" t="s">
        <v>194</v>
      </c>
      <c r="BE122" s="227">
        <f>IF(N122="základní",J122,0)</f>
        <v>0</v>
      </c>
      <c r="BF122" s="227">
        <f>IF(N122="snížená",J122,0)</f>
        <v>0</v>
      </c>
      <c r="BG122" s="227">
        <f>IF(N122="zákl. přenesená",J122,0)</f>
        <v>0</v>
      </c>
      <c r="BH122" s="227">
        <f>IF(N122="sníž. přenesená",J122,0)</f>
        <v>0</v>
      </c>
      <c r="BI122" s="227">
        <f>IF(N122="nulová",J122,0)</f>
        <v>0</v>
      </c>
      <c r="BJ122" s="17" t="s">
        <v>84</v>
      </c>
      <c r="BK122" s="227">
        <f>ROUND(I122*H122,2)</f>
        <v>0</v>
      </c>
      <c r="BL122" s="17" t="s">
        <v>208</v>
      </c>
      <c r="BM122" s="226" t="s">
        <v>2468</v>
      </c>
    </row>
    <row r="123" s="2" customFormat="1" ht="16.5" customHeight="1">
      <c r="A123" s="39"/>
      <c r="B123" s="40"/>
      <c r="C123" s="261" t="s">
        <v>336</v>
      </c>
      <c r="D123" s="261" t="s">
        <v>222</v>
      </c>
      <c r="E123" s="262" t="s">
        <v>2469</v>
      </c>
      <c r="F123" s="263" t="s">
        <v>2470</v>
      </c>
      <c r="G123" s="264" t="s">
        <v>262</v>
      </c>
      <c r="H123" s="265">
        <v>1</v>
      </c>
      <c r="I123" s="266"/>
      <c r="J123" s="267">
        <f>ROUND(I123*H123,2)</f>
        <v>0</v>
      </c>
      <c r="K123" s="263" t="s">
        <v>200</v>
      </c>
      <c r="L123" s="45"/>
      <c r="M123" s="268" t="s">
        <v>32</v>
      </c>
      <c r="N123" s="269" t="s">
        <v>48</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208</v>
      </c>
      <c r="AT123" s="226" t="s">
        <v>222</v>
      </c>
      <c r="AU123" s="226" t="s">
        <v>86</v>
      </c>
      <c r="AY123" s="17" t="s">
        <v>194</v>
      </c>
      <c r="BE123" s="227">
        <f>IF(N123="základní",J123,0)</f>
        <v>0</v>
      </c>
      <c r="BF123" s="227">
        <f>IF(N123="snížená",J123,0)</f>
        <v>0</v>
      </c>
      <c r="BG123" s="227">
        <f>IF(N123="zákl. přenesená",J123,0)</f>
        <v>0</v>
      </c>
      <c r="BH123" s="227">
        <f>IF(N123="sníž. přenesená",J123,0)</f>
        <v>0</v>
      </c>
      <c r="BI123" s="227">
        <f>IF(N123="nulová",J123,0)</f>
        <v>0</v>
      </c>
      <c r="BJ123" s="17" t="s">
        <v>84</v>
      </c>
      <c r="BK123" s="227">
        <f>ROUND(I123*H123,2)</f>
        <v>0</v>
      </c>
      <c r="BL123" s="17" t="s">
        <v>208</v>
      </c>
      <c r="BM123" s="226" t="s">
        <v>2471</v>
      </c>
    </row>
    <row r="124" s="2" customFormat="1" ht="16.5" customHeight="1">
      <c r="A124" s="39"/>
      <c r="B124" s="40"/>
      <c r="C124" s="261" t="s">
        <v>340</v>
      </c>
      <c r="D124" s="261" t="s">
        <v>222</v>
      </c>
      <c r="E124" s="262" t="s">
        <v>2472</v>
      </c>
      <c r="F124" s="263" t="s">
        <v>2473</v>
      </c>
      <c r="G124" s="264" t="s">
        <v>262</v>
      </c>
      <c r="H124" s="265">
        <v>4</v>
      </c>
      <c r="I124" s="266"/>
      <c r="J124" s="267">
        <f>ROUND(I124*H124,2)</f>
        <v>0</v>
      </c>
      <c r="K124" s="263" t="s">
        <v>200</v>
      </c>
      <c r="L124" s="45"/>
      <c r="M124" s="268" t="s">
        <v>32</v>
      </c>
      <c r="N124" s="269" t="s">
        <v>48</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208</v>
      </c>
      <c r="AT124" s="226" t="s">
        <v>222</v>
      </c>
      <c r="AU124" s="226" t="s">
        <v>86</v>
      </c>
      <c r="AY124" s="17" t="s">
        <v>194</v>
      </c>
      <c r="BE124" s="227">
        <f>IF(N124="základní",J124,0)</f>
        <v>0</v>
      </c>
      <c r="BF124" s="227">
        <f>IF(N124="snížená",J124,0)</f>
        <v>0</v>
      </c>
      <c r="BG124" s="227">
        <f>IF(N124="zákl. přenesená",J124,0)</f>
        <v>0</v>
      </c>
      <c r="BH124" s="227">
        <f>IF(N124="sníž. přenesená",J124,0)</f>
        <v>0</v>
      </c>
      <c r="BI124" s="227">
        <f>IF(N124="nulová",J124,0)</f>
        <v>0</v>
      </c>
      <c r="BJ124" s="17" t="s">
        <v>84</v>
      </c>
      <c r="BK124" s="227">
        <f>ROUND(I124*H124,2)</f>
        <v>0</v>
      </c>
      <c r="BL124" s="17" t="s">
        <v>208</v>
      </c>
      <c r="BM124" s="226" t="s">
        <v>2474</v>
      </c>
    </row>
    <row r="125" s="2" customFormat="1" ht="24.15" customHeight="1">
      <c r="A125" s="39"/>
      <c r="B125" s="40"/>
      <c r="C125" s="214" t="s">
        <v>274</v>
      </c>
      <c r="D125" s="214" t="s">
        <v>197</v>
      </c>
      <c r="E125" s="215" t="s">
        <v>2475</v>
      </c>
      <c r="F125" s="216" t="s">
        <v>2476</v>
      </c>
      <c r="G125" s="217" t="s">
        <v>127</v>
      </c>
      <c r="H125" s="218">
        <v>850</v>
      </c>
      <c r="I125" s="219"/>
      <c r="J125" s="220">
        <f>ROUND(I125*H125,2)</f>
        <v>0</v>
      </c>
      <c r="K125" s="216" t="s">
        <v>200</v>
      </c>
      <c r="L125" s="221"/>
      <c r="M125" s="222" t="s">
        <v>32</v>
      </c>
      <c r="N125" s="223" t="s">
        <v>48</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201</v>
      </c>
      <c r="AT125" s="226" t="s">
        <v>197</v>
      </c>
      <c r="AU125" s="226" t="s">
        <v>86</v>
      </c>
      <c r="AY125" s="17" t="s">
        <v>194</v>
      </c>
      <c r="BE125" s="227">
        <f>IF(N125="základní",J125,0)</f>
        <v>0</v>
      </c>
      <c r="BF125" s="227">
        <f>IF(N125="snížená",J125,0)</f>
        <v>0</v>
      </c>
      <c r="BG125" s="227">
        <f>IF(N125="zákl. přenesená",J125,0)</f>
        <v>0</v>
      </c>
      <c r="BH125" s="227">
        <f>IF(N125="sníž. přenesená",J125,0)</f>
        <v>0</v>
      </c>
      <c r="BI125" s="227">
        <f>IF(N125="nulová",J125,0)</f>
        <v>0</v>
      </c>
      <c r="BJ125" s="17" t="s">
        <v>84</v>
      </c>
      <c r="BK125" s="227">
        <f>ROUND(I125*H125,2)</f>
        <v>0</v>
      </c>
      <c r="BL125" s="17" t="s">
        <v>202</v>
      </c>
      <c r="BM125" s="226" t="s">
        <v>2477</v>
      </c>
    </row>
    <row r="126" s="2" customFormat="1" ht="21.75" customHeight="1">
      <c r="A126" s="39"/>
      <c r="B126" s="40"/>
      <c r="C126" s="214" t="s">
        <v>350</v>
      </c>
      <c r="D126" s="214" t="s">
        <v>197</v>
      </c>
      <c r="E126" s="215" t="s">
        <v>2478</v>
      </c>
      <c r="F126" s="216" t="s">
        <v>2479</v>
      </c>
      <c r="G126" s="217" t="s">
        <v>262</v>
      </c>
      <c r="H126" s="218">
        <v>1</v>
      </c>
      <c r="I126" s="219"/>
      <c r="J126" s="220">
        <f>ROUND(I126*H126,2)</f>
        <v>0</v>
      </c>
      <c r="K126" s="216" t="s">
        <v>200</v>
      </c>
      <c r="L126" s="221"/>
      <c r="M126" s="222" t="s">
        <v>32</v>
      </c>
      <c r="N126" s="223" t="s">
        <v>48</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201</v>
      </c>
      <c r="AT126" s="226" t="s">
        <v>197</v>
      </c>
      <c r="AU126" s="226" t="s">
        <v>86</v>
      </c>
      <c r="AY126" s="17" t="s">
        <v>194</v>
      </c>
      <c r="BE126" s="227">
        <f>IF(N126="základní",J126,0)</f>
        <v>0</v>
      </c>
      <c r="BF126" s="227">
        <f>IF(N126="snížená",J126,0)</f>
        <v>0</v>
      </c>
      <c r="BG126" s="227">
        <f>IF(N126="zákl. přenesená",J126,0)</f>
        <v>0</v>
      </c>
      <c r="BH126" s="227">
        <f>IF(N126="sníž. přenesená",J126,0)</f>
        <v>0</v>
      </c>
      <c r="BI126" s="227">
        <f>IF(N126="nulová",J126,0)</f>
        <v>0</v>
      </c>
      <c r="BJ126" s="17" t="s">
        <v>84</v>
      </c>
      <c r="BK126" s="227">
        <f>ROUND(I126*H126,2)</f>
        <v>0</v>
      </c>
      <c r="BL126" s="17" t="s">
        <v>202</v>
      </c>
      <c r="BM126" s="226" t="s">
        <v>2480</v>
      </c>
    </row>
    <row r="127" s="2" customFormat="1" ht="16.5" customHeight="1">
      <c r="A127" s="39"/>
      <c r="B127" s="40"/>
      <c r="C127" s="214" t="s">
        <v>354</v>
      </c>
      <c r="D127" s="214" t="s">
        <v>197</v>
      </c>
      <c r="E127" s="215" t="s">
        <v>2481</v>
      </c>
      <c r="F127" s="216" t="s">
        <v>2482</v>
      </c>
      <c r="G127" s="217" t="s">
        <v>262</v>
      </c>
      <c r="H127" s="218">
        <v>3</v>
      </c>
      <c r="I127" s="219"/>
      <c r="J127" s="220">
        <f>ROUND(I127*H127,2)</f>
        <v>0</v>
      </c>
      <c r="K127" s="216" t="s">
        <v>200</v>
      </c>
      <c r="L127" s="221"/>
      <c r="M127" s="222" t="s">
        <v>32</v>
      </c>
      <c r="N127" s="223" t="s">
        <v>48</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201</v>
      </c>
      <c r="AT127" s="226" t="s">
        <v>197</v>
      </c>
      <c r="AU127" s="226" t="s">
        <v>86</v>
      </c>
      <c r="AY127" s="17" t="s">
        <v>194</v>
      </c>
      <c r="BE127" s="227">
        <f>IF(N127="základní",J127,0)</f>
        <v>0</v>
      </c>
      <c r="BF127" s="227">
        <f>IF(N127="snížená",J127,0)</f>
        <v>0</v>
      </c>
      <c r="BG127" s="227">
        <f>IF(N127="zákl. přenesená",J127,0)</f>
        <v>0</v>
      </c>
      <c r="BH127" s="227">
        <f>IF(N127="sníž. přenesená",J127,0)</f>
        <v>0</v>
      </c>
      <c r="BI127" s="227">
        <f>IF(N127="nulová",J127,0)</f>
        <v>0</v>
      </c>
      <c r="BJ127" s="17" t="s">
        <v>84</v>
      </c>
      <c r="BK127" s="227">
        <f>ROUND(I127*H127,2)</f>
        <v>0</v>
      </c>
      <c r="BL127" s="17" t="s">
        <v>202</v>
      </c>
      <c r="BM127" s="226" t="s">
        <v>2483</v>
      </c>
    </row>
    <row r="128" s="2" customFormat="1" ht="16.5" customHeight="1">
      <c r="A128" s="39"/>
      <c r="B128" s="40"/>
      <c r="C128" s="214" t="s">
        <v>358</v>
      </c>
      <c r="D128" s="214" t="s">
        <v>197</v>
      </c>
      <c r="E128" s="215" t="s">
        <v>2484</v>
      </c>
      <c r="F128" s="216" t="s">
        <v>2485</v>
      </c>
      <c r="G128" s="217" t="s">
        <v>262</v>
      </c>
      <c r="H128" s="218">
        <v>4</v>
      </c>
      <c r="I128" s="219"/>
      <c r="J128" s="220">
        <f>ROUND(I128*H128,2)</f>
        <v>0</v>
      </c>
      <c r="K128" s="216" t="s">
        <v>200</v>
      </c>
      <c r="L128" s="221"/>
      <c r="M128" s="222" t="s">
        <v>32</v>
      </c>
      <c r="N128" s="223" t="s">
        <v>48</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201</v>
      </c>
      <c r="AT128" s="226" t="s">
        <v>197</v>
      </c>
      <c r="AU128" s="226" t="s">
        <v>86</v>
      </c>
      <c r="AY128" s="17" t="s">
        <v>194</v>
      </c>
      <c r="BE128" s="227">
        <f>IF(N128="základní",J128,0)</f>
        <v>0</v>
      </c>
      <c r="BF128" s="227">
        <f>IF(N128="snížená",J128,0)</f>
        <v>0</v>
      </c>
      <c r="BG128" s="227">
        <f>IF(N128="zákl. přenesená",J128,0)</f>
        <v>0</v>
      </c>
      <c r="BH128" s="227">
        <f>IF(N128="sníž. přenesená",J128,0)</f>
        <v>0</v>
      </c>
      <c r="BI128" s="227">
        <f>IF(N128="nulová",J128,0)</f>
        <v>0</v>
      </c>
      <c r="BJ128" s="17" t="s">
        <v>84</v>
      </c>
      <c r="BK128" s="227">
        <f>ROUND(I128*H128,2)</f>
        <v>0</v>
      </c>
      <c r="BL128" s="17" t="s">
        <v>202</v>
      </c>
      <c r="BM128" s="226" t="s">
        <v>2486</v>
      </c>
    </row>
    <row r="129" s="2" customFormat="1" ht="16.5" customHeight="1">
      <c r="A129" s="39"/>
      <c r="B129" s="40"/>
      <c r="C129" s="214" t="s">
        <v>362</v>
      </c>
      <c r="D129" s="214" t="s">
        <v>197</v>
      </c>
      <c r="E129" s="215" t="s">
        <v>2487</v>
      </c>
      <c r="F129" s="216" t="s">
        <v>2488</v>
      </c>
      <c r="G129" s="217" t="s">
        <v>262</v>
      </c>
      <c r="H129" s="218">
        <v>24</v>
      </c>
      <c r="I129" s="219"/>
      <c r="J129" s="220">
        <f>ROUND(I129*H129,2)</f>
        <v>0</v>
      </c>
      <c r="K129" s="216" t="s">
        <v>200</v>
      </c>
      <c r="L129" s="221"/>
      <c r="M129" s="222" t="s">
        <v>32</v>
      </c>
      <c r="N129" s="223" t="s">
        <v>48</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201</v>
      </c>
      <c r="AT129" s="226" t="s">
        <v>197</v>
      </c>
      <c r="AU129" s="226" t="s">
        <v>86</v>
      </c>
      <c r="AY129" s="17" t="s">
        <v>194</v>
      </c>
      <c r="BE129" s="227">
        <f>IF(N129="základní",J129,0)</f>
        <v>0</v>
      </c>
      <c r="BF129" s="227">
        <f>IF(N129="snížená",J129,0)</f>
        <v>0</v>
      </c>
      <c r="BG129" s="227">
        <f>IF(N129="zákl. přenesená",J129,0)</f>
        <v>0</v>
      </c>
      <c r="BH129" s="227">
        <f>IF(N129="sníž. přenesená",J129,0)</f>
        <v>0</v>
      </c>
      <c r="BI129" s="227">
        <f>IF(N129="nulová",J129,0)</f>
        <v>0</v>
      </c>
      <c r="BJ129" s="17" t="s">
        <v>84</v>
      </c>
      <c r="BK129" s="227">
        <f>ROUND(I129*H129,2)</f>
        <v>0</v>
      </c>
      <c r="BL129" s="17" t="s">
        <v>202</v>
      </c>
      <c r="BM129" s="226" t="s">
        <v>2489</v>
      </c>
    </row>
    <row r="130" s="2" customFormat="1" ht="21.75" customHeight="1">
      <c r="A130" s="39"/>
      <c r="B130" s="40"/>
      <c r="C130" s="214" t="s">
        <v>372</v>
      </c>
      <c r="D130" s="214" t="s">
        <v>197</v>
      </c>
      <c r="E130" s="215" t="s">
        <v>2490</v>
      </c>
      <c r="F130" s="216" t="s">
        <v>2491</v>
      </c>
      <c r="G130" s="217" t="s">
        <v>262</v>
      </c>
      <c r="H130" s="218">
        <v>3</v>
      </c>
      <c r="I130" s="219"/>
      <c r="J130" s="220">
        <f>ROUND(I130*H130,2)</f>
        <v>0</v>
      </c>
      <c r="K130" s="216" t="s">
        <v>200</v>
      </c>
      <c r="L130" s="221"/>
      <c r="M130" s="222" t="s">
        <v>32</v>
      </c>
      <c r="N130" s="223" t="s">
        <v>48</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201</v>
      </c>
      <c r="AT130" s="226" t="s">
        <v>197</v>
      </c>
      <c r="AU130" s="226" t="s">
        <v>86</v>
      </c>
      <c r="AY130" s="17" t="s">
        <v>194</v>
      </c>
      <c r="BE130" s="227">
        <f>IF(N130="základní",J130,0)</f>
        <v>0</v>
      </c>
      <c r="BF130" s="227">
        <f>IF(N130="snížená",J130,0)</f>
        <v>0</v>
      </c>
      <c r="BG130" s="227">
        <f>IF(N130="zákl. přenesená",J130,0)</f>
        <v>0</v>
      </c>
      <c r="BH130" s="227">
        <f>IF(N130="sníž. přenesená",J130,0)</f>
        <v>0</v>
      </c>
      <c r="BI130" s="227">
        <f>IF(N130="nulová",J130,0)</f>
        <v>0</v>
      </c>
      <c r="BJ130" s="17" t="s">
        <v>84</v>
      </c>
      <c r="BK130" s="227">
        <f>ROUND(I130*H130,2)</f>
        <v>0</v>
      </c>
      <c r="BL130" s="17" t="s">
        <v>202</v>
      </c>
      <c r="BM130" s="226" t="s">
        <v>2492</v>
      </c>
    </row>
    <row r="131" s="2" customFormat="1" ht="16.5" customHeight="1">
      <c r="A131" s="39"/>
      <c r="B131" s="40"/>
      <c r="C131" s="261" t="s">
        <v>377</v>
      </c>
      <c r="D131" s="261" t="s">
        <v>222</v>
      </c>
      <c r="E131" s="262" t="s">
        <v>1986</v>
      </c>
      <c r="F131" s="263" t="s">
        <v>1987</v>
      </c>
      <c r="G131" s="264" t="s">
        <v>127</v>
      </c>
      <c r="H131" s="265">
        <v>750</v>
      </c>
      <c r="I131" s="266"/>
      <c r="J131" s="267">
        <f>ROUND(I131*H131,2)</f>
        <v>0</v>
      </c>
      <c r="K131" s="263" t="s">
        <v>200</v>
      </c>
      <c r="L131" s="45"/>
      <c r="M131" s="268" t="s">
        <v>32</v>
      </c>
      <c r="N131" s="269" t="s">
        <v>48</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208</v>
      </c>
      <c r="AT131" s="226" t="s">
        <v>222</v>
      </c>
      <c r="AU131" s="226" t="s">
        <v>86</v>
      </c>
      <c r="AY131" s="17" t="s">
        <v>194</v>
      </c>
      <c r="BE131" s="227">
        <f>IF(N131="základní",J131,0)</f>
        <v>0</v>
      </c>
      <c r="BF131" s="227">
        <f>IF(N131="snížená",J131,0)</f>
        <v>0</v>
      </c>
      <c r="BG131" s="227">
        <f>IF(N131="zákl. přenesená",J131,0)</f>
        <v>0</v>
      </c>
      <c r="BH131" s="227">
        <f>IF(N131="sníž. přenesená",J131,0)</f>
        <v>0</v>
      </c>
      <c r="BI131" s="227">
        <f>IF(N131="nulová",J131,0)</f>
        <v>0</v>
      </c>
      <c r="BJ131" s="17" t="s">
        <v>84</v>
      </c>
      <c r="BK131" s="227">
        <f>ROUND(I131*H131,2)</f>
        <v>0</v>
      </c>
      <c r="BL131" s="17" t="s">
        <v>208</v>
      </c>
      <c r="BM131" s="226" t="s">
        <v>2493</v>
      </c>
    </row>
    <row r="132" s="2" customFormat="1" ht="16.5" customHeight="1">
      <c r="A132" s="39"/>
      <c r="B132" s="40"/>
      <c r="C132" s="214" t="s">
        <v>381</v>
      </c>
      <c r="D132" s="214" t="s">
        <v>197</v>
      </c>
      <c r="E132" s="215" t="s">
        <v>388</v>
      </c>
      <c r="F132" s="216" t="s">
        <v>389</v>
      </c>
      <c r="G132" s="217" t="s">
        <v>127</v>
      </c>
      <c r="H132" s="218">
        <v>750</v>
      </c>
      <c r="I132" s="219"/>
      <c r="J132" s="220">
        <f>ROUND(I132*H132,2)</f>
        <v>0</v>
      </c>
      <c r="K132" s="216" t="s">
        <v>200</v>
      </c>
      <c r="L132" s="221"/>
      <c r="M132" s="222" t="s">
        <v>32</v>
      </c>
      <c r="N132" s="223" t="s">
        <v>48</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201</v>
      </c>
      <c r="AT132" s="226" t="s">
        <v>197</v>
      </c>
      <c r="AU132" s="226" t="s">
        <v>86</v>
      </c>
      <c r="AY132" s="17" t="s">
        <v>194</v>
      </c>
      <c r="BE132" s="227">
        <f>IF(N132="základní",J132,0)</f>
        <v>0</v>
      </c>
      <c r="BF132" s="227">
        <f>IF(N132="snížená",J132,0)</f>
        <v>0</v>
      </c>
      <c r="BG132" s="227">
        <f>IF(N132="zákl. přenesená",J132,0)</f>
        <v>0</v>
      </c>
      <c r="BH132" s="227">
        <f>IF(N132="sníž. přenesená",J132,0)</f>
        <v>0</v>
      </c>
      <c r="BI132" s="227">
        <f>IF(N132="nulová",J132,0)</f>
        <v>0</v>
      </c>
      <c r="BJ132" s="17" t="s">
        <v>84</v>
      </c>
      <c r="BK132" s="227">
        <f>ROUND(I132*H132,2)</f>
        <v>0</v>
      </c>
      <c r="BL132" s="17" t="s">
        <v>202</v>
      </c>
      <c r="BM132" s="226" t="s">
        <v>2494</v>
      </c>
    </row>
    <row r="133" s="2" customFormat="1" ht="16.5" customHeight="1">
      <c r="A133" s="39"/>
      <c r="B133" s="40"/>
      <c r="C133" s="214" t="s">
        <v>387</v>
      </c>
      <c r="D133" s="214" t="s">
        <v>197</v>
      </c>
      <c r="E133" s="215" t="s">
        <v>406</v>
      </c>
      <c r="F133" s="216" t="s">
        <v>407</v>
      </c>
      <c r="G133" s="217" t="s">
        <v>262</v>
      </c>
      <c r="H133" s="218">
        <v>4</v>
      </c>
      <c r="I133" s="219"/>
      <c r="J133" s="220">
        <f>ROUND(I133*H133,2)</f>
        <v>0</v>
      </c>
      <c r="K133" s="216" t="s">
        <v>200</v>
      </c>
      <c r="L133" s="221"/>
      <c r="M133" s="222" t="s">
        <v>32</v>
      </c>
      <c r="N133" s="223" t="s">
        <v>48</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201</v>
      </c>
      <c r="AT133" s="226" t="s">
        <v>197</v>
      </c>
      <c r="AU133" s="226" t="s">
        <v>86</v>
      </c>
      <c r="AY133" s="17" t="s">
        <v>194</v>
      </c>
      <c r="BE133" s="227">
        <f>IF(N133="základní",J133,0)</f>
        <v>0</v>
      </c>
      <c r="BF133" s="227">
        <f>IF(N133="snížená",J133,0)</f>
        <v>0</v>
      </c>
      <c r="BG133" s="227">
        <f>IF(N133="zákl. přenesená",J133,0)</f>
        <v>0</v>
      </c>
      <c r="BH133" s="227">
        <f>IF(N133="sníž. přenesená",J133,0)</f>
        <v>0</v>
      </c>
      <c r="BI133" s="227">
        <f>IF(N133="nulová",J133,0)</f>
        <v>0</v>
      </c>
      <c r="BJ133" s="17" t="s">
        <v>84</v>
      </c>
      <c r="BK133" s="227">
        <f>ROUND(I133*H133,2)</f>
        <v>0</v>
      </c>
      <c r="BL133" s="17" t="s">
        <v>202</v>
      </c>
      <c r="BM133" s="226" t="s">
        <v>2495</v>
      </c>
    </row>
    <row r="134" s="2" customFormat="1" ht="21.75" customHeight="1">
      <c r="A134" s="39"/>
      <c r="B134" s="40"/>
      <c r="C134" s="214" t="s">
        <v>393</v>
      </c>
      <c r="D134" s="214" t="s">
        <v>197</v>
      </c>
      <c r="E134" s="215" t="s">
        <v>2496</v>
      </c>
      <c r="F134" s="216" t="s">
        <v>2497</v>
      </c>
      <c r="G134" s="217" t="s">
        <v>262</v>
      </c>
      <c r="H134" s="218">
        <v>20</v>
      </c>
      <c r="I134" s="219"/>
      <c r="J134" s="220">
        <f>ROUND(I134*H134,2)</f>
        <v>0</v>
      </c>
      <c r="K134" s="216" t="s">
        <v>200</v>
      </c>
      <c r="L134" s="221"/>
      <c r="M134" s="222" t="s">
        <v>32</v>
      </c>
      <c r="N134" s="223" t="s">
        <v>48</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201</v>
      </c>
      <c r="AT134" s="226" t="s">
        <v>197</v>
      </c>
      <c r="AU134" s="226" t="s">
        <v>86</v>
      </c>
      <c r="AY134" s="17" t="s">
        <v>194</v>
      </c>
      <c r="BE134" s="227">
        <f>IF(N134="základní",J134,0)</f>
        <v>0</v>
      </c>
      <c r="BF134" s="227">
        <f>IF(N134="snížená",J134,0)</f>
        <v>0</v>
      </c>
      <c r="BG134" s="227">
        <f>IF(N134="zákl. přenesená",J134,0)</f>
        <v>0</v>
      </c>
      <c r="BH134" s="227">
        <f>IF(N134="sníž. přenesená",J134,0)</f>
        <v>0</v>
      </c>
      <c r="BI134" s="227">
        <f>IF(N134="nulová",J134,0)</f>
        <v>0</v>
      </c>
      <c r="BJ134" s="17" t="s">
        <v>84</v>
      </c>
      <c r="BK134" s="227">
        <f>ROUND(I134*H134,2)</f>
        <v>0</v>
      </c>
      <c r="BL134" s="17" t="s">
        <v>202</v>
      </c>
      <c r="BM134" s="226" t="s">
        <v>2498</v>
      </c>
    </row>
    <row r="135" s="2" customFormat="1" ht="16.5" customHeight="1">
      <c r="A135" s="39"/>
      <c r="B135" s="40"/>
      <c r="C135" s="214" t="s">
        <v>371</v>
      </c>
      <c r="D135" s="214" t="s">
        <v>197</v>
      </c>
      <c r="E135" s="215" t="s">
        <v>2499</v>
      </c>
      <c r="F135" s="216" t="s">
        <v>2500</v>
      </c>
      <c r="G135" s="217" t="s">
        <v>262</v>
      </c>
      <c r="H135" s="218">
        <v>30</v>
      </c>
      <c r="I135" s="219"/>
      <c r="J135" s="220">
        <f>ROUND(I135*H135,2)</f>
        <v>0</v>
      </c>
      <c r="K135" s="216" t="s">
        <v>32</v>
      </c>
      <c r="L135" s="221"/>
      <c r="M135" s="222" t="s">
        <v>32</v>
      </c>
      <c r="N135" s="223" t="s">
        <v>48</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201</v>
      </c>
      <c r="AT135" s="226" t="s">
        <v>197</v>
      </c>
      <c r="AU135" s="226" t="s">
        <v>86</v>
      </c>
      <c r="AY135" s="17" t="s">
        <v>194</v>
      </c>
      <c r="BE135" s="227">
        <f>IF(N135="základní",J135,0)</f>
        <v>0</v>
      </c>
      <c r="BF135" s="227">
        <f>IF(N135="snížená",J135,0)</f>
        <v>0</v>
      </c>
      <c r="BG135" s="227">
        <f>IF(N135="zákl. přenesená",J135,0)</f>
        <v>0</v>
      </c>
      <c r="BH135" s="227">
        <f>IF(N135="sníž. přenesená",J135,0)</f>
        <v>0</v>
      </c>
      <c r="BI135" s="227">
        <f>IF(N135="nulová",J135,0)</f>
        <v>0</v>
      </c>
      <c r="BJ135" s="17" t="s">
        <v>84</v>
      </c>
      <c r="BK135" s="227">
        <f>ROUND(I135*H135,2)</f>
        <v>0</v>
      </c>
      <c r="BL135" s="17" t="s">
        <v>202</v>
      </c>
      <c r="BM135" s="226" t="s">
        <v>2501</v>
      </c>
    </row>
    <row r="136" s="13" customFormat="1">
      <c r="A136" s="13"/>
      <c r="B136" s="228"/>
      <c r="C136" s="229"/>
      <c r="D136" s="230" t="s">
        <v>204</v>
      </c>
      <c r="E136" s="231" t="s">
        <v>32</v>
      </c>
      <c r="F136" s="232" t="s">
        <v>2502</v>
      </c>
      <c r="G136" s="229"/>
      <c r="H136" s="231" t="s">
        <v>32</v>
      </c>
      <c r="I136" s="233"/>
      <c r="J136" s="229"/>
      <c r="K136" s="229"/>
      <c r="L136" s="234"/>
      <c r="M136" s="235"/>
      <c r="N136" s="236"/>
      <c r="O136" s="236"/>
      <c r="P136" s="236"/>
      <c r="Q136" s="236"/>
      <c r="R136" s="236"/>
      <c r="S136" s="236"/>
      <c r="T136" s="237"/>
      <c r="U136" s="13"/>
      <c r="V136" s="13"/>
      <c r="W136" s="13"/>
      <c r="X136" s="13"/>
      <c r="Y136" s="13"/>
      <c r="Z136" s="13"/>
      <c r="AA136" s="13"/>
      <c r="AB136" s="13"/>
      <c r="AC136" s="13"/>
      <c r="AD136" s="13"/>
      <c r="AE136" s="13"/>
      <c r="AT136" s="238" t="s">
        <v>204</v>
      </c>
      <c r="AU136" s="238" t="s">
        <v>86</v>
      </c>
      <c r="AV136" s="13" t="s">
        <v>84</v>
      </c>
      <c r="AW136" s="13" t="s">
        <v>39</v>
      </c>
      <c r="AX136" s="13" t="s">
        <v>77</v>
      </c>
      <c r="AY136" s="238" t="s">
        <v>194</v>
      </c>
    </row>
    <row r="137" s="14" customFormat="1">
      <c r="A137" s="14"/>
      <c r="B137" s="239"/>
      <c r="C137" s="240"/>
      <c r="D137" s="230" t="s">
        <v>204</v>
      </c>
      <c r="E137" s="241" t="s">
        <v>32</v>
      </c>
      <c r="F137" s="242" t="s">
        <v>2503</v>
      </c>
      <c r="G137" s="240"/>
      <c r="H137" s="243">
        <v>30</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204</v>
      </c>
      <c r="AU137" s="249" t="s">
        <v>86</v>
      </c>
      <c r="AV137" s="14" t="s">
        <v>86</v>
      </c>
      <c r="AW137" s="14" t="s">
        <v>39</v>
      </c>
      <c r="AX137" s="14" t="s">
        <v>84</v>
      </c>
      <c r="AY137" s="249" t="s">
        <v>194</v>
      </c>
    </row>
    <row r="138" s="2" customFormat="1" ht="24.15" customHeight="1">
      <c r="A138" s="39"/>
      <c r="B138" s="40"/>
      <c r="C138" s="261" t="s">
        <v>401</v>
      </c>
      <c r="D138" s="261" t="s">
        <v>222</v>
      </c>
      <c r="E138" s="262" t="s">
        <v>486</v>
      </c>
      <c r="F138" s="263" t="s">
        <v>487</v>
      </c>
      <c r="G138" s="264" t="s">
        <v>262</v>
      </c>
      <c r="H138" s="265">
        <v>30</v>
      </c>
      <c r="I138" s="266"/>
      <c r="J138" s="267">
        <f>ROUND(I138*H138,2)</f>
        <v>0</v>
      </c>
      <c r="K138" s="263" t="s">
        <v>200</v>
      </c>
      <c r="L138" s="45"/>
      <c r="M138" s="268" t="s">
        <v>32</v>
      </c>
      <c r="N138" s="269" t="s">
        <v>48</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279</v>
      </c>
      <c r="AT138" s="226" t="s">
        <v>222</v>
      </c>
      <c r="AU138" s="226" t="s">
        <v>86</v>
      </c>
      <c r="AY138" s="17" t="s">
        <v>194</v>
      </c>
      <c r="BE138" s="227">
        <f>IF(N138="základní",J138,0)</f>
        <v>0</v>
      </c>
      <c r="BF138" s="227">
        <f>IF(N138="snížená",J138,0)</f>
        <v>0</v>
      </c>
      <c r="BG138" s="227">
        <f>IF(N138="zákl. přenesená",J138,0)</f>
        <v>0</v>
      </c>
      <c r="BH138" s="227">
        <f>IF(N138="sníž. přenesená",J138,0)</f>
        <v>0</v>
      </c>
      <c r="BI138" s="227">
        <f>IF(N138="nulová",J138,0)</f>
        <v>0</v>
      </c>
      <c r="BJ138" s="17" t="s">
        <v>84</v>
      </c>
      <c r="BK138" s="227">
        <f>ROUND(I138*H138,2)</f>
        <v>0</v>
      </c>
      <c r="BL138" s="17" t="s">
        <v>279</v>
      </c>
      <c r="BM138" s="226" t="s">
        <v>2504</v>
      </c>
    </row>
    <row r="139" s="2" customFormat="1" ht="21.75" customHeight="1">
      <c r="A139" s="39"/>
      <c r="B139" s="40"/>
      <c r="C139" s="214" t="s">
        <v>405</v>
      </c>
      <c r="D139" s="214" t="s">
        <v>197</v>
      </c>
      <c r="E139" s="215" t="s">
        <v>1849</v>
      </c>
      <c r="F139" s="216" t="s">
        <v>1850</v>
      </c>
      <c r="G139" s="217" t="s">
        <v>262</v>
      </c>
      <c r="H139" s="218">
        <v>3</v>
      </c>
      <c r="I139" s="219"/>
      <c r="J139" s="220">
        <f>ROUND(I139*H139,2)</f>
        <v>0</v>
      </c>
      <c r="K139" s="216" t="s">
        <v>200</v>
      </c>
      <c r="L139" s="221"/>
      <c r="M139" s="222" t="s">
        <v>32</v>
      </c>
      <c r="N139" s="223" t="s">
        <v>48</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524</v>
      </c>
      <c r="AT139" s="226" t="s">
        <v>197</v>
      </c>
      <c r="AU139" s="226" t="s">
        <v>86</v>
      </c>
      <c r="AY139" s="17" t="s">
        <v>194</v>
      </c>
      <c r="BE139" s="227">
        <f>IF(N139="základní",J139,0)</f>
        <v>0</v>
      </c>
      <c r="BF139" s="227">
        <f>IF(N139="snížená",J139,0)</f>
        <v>0</v>
      </c>
      <c r="BG139" s="227">
        <f>IF(N139="zákl. přenesená",J139,0)</f>
        <v>0</v>
      </c>
      <c r="BH139" s="227">
        <f>IF(N139="sníž. přenesená",J139,0)</f>
        <v>0</v>
      </c>
      <c r="BI139" s="227">
        <f>IF(N139="nulová",J139,0)</f>
        <v>0</v>
      </c>
      <c r="BJ139" s="17" t="s">
        <v>84</v>
      </c>
      <c r="BK139" s="227">
        <f>ROUND(I139*H139,2)</f>
        <v>0</v>
      </c>
      <c r="BL139" s="17" t="s">
        <v>524</v>
      </c>
      <c r="BM139" s="226" t="s">
        <v>2505</v>
      </c>
    </row>
    <row r="140" s="2" customFormat="1" ht="16.5" customHeight="1">
      <c r="A140" s="39"/>
      <c r="B140" s="40"/>
      <c r="C140" s="261" t="s">
        <v>409</v>
      </c>
      <c r="D140" s="261" t="s">
        <v>222</v>
      </c>
      <c r="E140" s="262" t="s">
        <v>419</v>
      </c>
      <c r="F140" s="263" t="s">
        <v>420</v>
      </c>
      <c r="G140" s="264" t="s">
        <v>127</v>
      </c>
      <c r="H140" s="265">
        <v>750</v>
      </c>
      <c r="I140" s="266"/>
      <c r="J140" s="267">
        <f>ROUND(I140*H140,2)</f>
        <v>0</v>
      </c>
      <c r="K140" s="263" t="s">
        <v>200</v>
      </c>
      <c r="L140" s="45"/>
      <c r="M140" s="268" t="s">
        <v>32</v>
      </c>
      <c r="N140" s="269" t="s">
        <v>48</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208</v>
      </c>
      <c r="AT140" s="226" t="s">
        <v>222</v>
      </c>
      <c r="AU140" s="226" t="s">
        <v>86</v>
      </c>
      <c r="AY140" s="17" t="s">
        <v>194</v>
      </c>
      <c r="BE140" s="227">
        <f>IF(N140="základní",J140,0)</f>
        <v>0</v>
      </c>
      <c r="BF140" s="227">
        <f>IF(N140="snížená",J140,0)</f>
        <v>0</v>
      </c>
      <c r="BG140" s="227">
        <f>IF(N140="zákl. přenesená",J140,0)</f>
        <v>0</v>
      </c>
      <c r="BH140" s="227">
        <f>IF(N140="sníž. přenesená",J140,0)</f>
        <v>0</v>
      </c>
      <c r="BI140" s="227">
        <f>IF(N140="nulová",J140,0)</f>
        <v>0</v>
      </c>
      <c r="BJ140" s="17" t="s">
        <v>84</v>
      </c>
      <c r="BK140" s="227">
        <f>ROUND(I140*H140,2)</f>
        <v>0</v>
      </c>
      <c r="BL140" s="17" t="s">
        <v>208</v>
      </c>
      <c r="BM140" s="226" t="s">
        <v>2506</v>
      </c>
    </row>
    <row r="141" s="2" customFormat="1" ht="24.15" customHeight="1">
      <c r="A141" s="39"/>
      <c r="B141" s="40"/>
      <c r="C141" s="261" t="s">
        <v>413</v>
      </c>
      <c r="D141" s="261" t="s">
        <v>222</v>
      </c>
      <c r="E141" s="262" t="s">
        <v>2507</v>
      </c>
      <c r="F141" s="263" t="s">
        <v>2508</v>
      </c>
      <c r="G141" s="264" t="s">
        <v>262</v>
      </c>
      <c r="H141" s="265">
        <v>2</v>
      </c>
      <c r="I141" s="266"/>
      <c r="J141" s="267">
        <f>ROUND(I141*H141,2)</f>
        <v>0</v>
      </c>
      <c r="K141" s="263" t="s">
        <v>200</v>
      </c>
      <c r="L141" s="45"/>
      <c r="M141" s="268" t="s">
        <v>32</v>
      </c>
      <c r="N141" s="269" t="s">
        <v>48</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263</v>
      </c>
      <c r="AT141" s="226" t="s">
        <v>222</v>
      </c>
      <c r="AU141" s="226" t="s">
        <v>86</v>
      </c>
      <c r="AY141" s="17" t="s">
        <v>194</v>
      </c>
      <c r="BE141" s="227">
        <f>IF(N141="základní",J141,0)</f>
        <v>0</v>
      </c>
      <c r="BF141" s="227">
        <f>IF(N141="snížená",J141,0)</f>
        <v>0</v>
      </c>
      <c r="BG141" s="227">
        <f>IF(N141="zákl. přenesená",J141,0)</f>
        <v>0</v>
      </c>
      <c r="BH141" s="227">
        <f>IF(N141="sníž. přenesená",J141,0)</f>
        <v>0</v>
      </c>
      <c r="BI141" s="227">
        <f>IF(N141="nulová",J141,0)</f>
        <v>0</v>
      </c>
      <c r="BJ141" s="17" t="s">
        <v>84</v>
      </c>
      <c r="BK141" s="227">
        <f>ROUND(I141*H141,2)</f>
        <v>0</v>
      </c>
      <c r="BL141" s="17" t="s">
        <v>263</v>
      </c>
      <c r="BM141" s="226" t="s">
        <v>2509</v>
      </c>
    </row>
    <row r="142" s="2" customFormat="1" ht="24.15" customHeight="1">
      <c r="A142" s="39"/>
      <c r="B142" s="40"/>
      <c r="C142" s="261" t="s">
        <v>418</v>
      </c>
      <c r="D142" s="261" t="s">
        <v>222</v>
      </c>
      <c r="E142" s="262" t="s">
        <v>2510</v>
      </c>
      <c r="F142" s="263" t="s">
        <v>2511</v>
      </c>
      <c r="G142" s="264" t="s">
        <v>262</v>
      </c>
      <c r="H142" s="265">
        <v>2</v>
      </c>
      <c r="I142" s="266"/>
      <c r="J142" s="267">
        <f>ROUND(I142*H142,2)</f>
        <v>0</v>
      </c>
      <c r="K142" s="263" t="s">
        <v>200</v>
      </c>
      <c r="L142" s="45"/>
      <c r="M142" s="268" t="s">
        <v>32</v>
      </c>
      <c r="N142" s="269" t="s">
        <v>48</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263</v>
      </c>
      <c r="AT142" s="226" t="s">
        <v>222</v>
      </c>
      <c r="AU142" s="226" t="s">
        <v>86</v>
      </c>
      <c r="AY142" s="17" t="s">
        <v>194</v>
      </c>
      <c r="BE142" s="227">
        <f>IF(N142="základní",J142,0)</f>
        <v>0</v>
      </c>
      <c r="BF142" s="227">
        <f>IF(N142="snížená",J142,0)</f>
        <v>0</v>
      </c>
      <c r="BG142" s="227">
        <f>IF(N142="zákl. přenesená",J142,0)</f>
        <v>0</v>
      </c>
      <c r="BH142" s="227">
        <f>IF(N142="sníž. přenesená",J142,0)</f>
        <v>0</v>
      </c>
      <c r="BI142" s="227">
        <f>IF(N142="nulová",J142,0)</f>
        <v>0</v>
      </c>
      <c r="BJ142" s="17" t="s">
        <v>84</v>
      </c>
      <c r="BK142" s="227">
        <f>ROUND(I142*H142,2)</f>
        <v>0</v>
      </c>
      <c r="BL142" s="17" t="s">
        <v>263</v>
      </c>
      <c r="BM142" s="226" t="s">
        <v>2512</v>
      </c>
    </row>
    <row r="143" s="2" customFormat="1" ht="16.5" customHeight="1">
      <c r="A143" s="39"/>
      <c r="B143" s="40"/>
      <c r="C143" s="261" t="s">
        <v>348</v>
      </c>
      <c r="D143" s="261" t="s">
        <v>222</v>
      </c>
      <c r="E143" s="262" t="s">
        <v>2513</v>
      </c>
      <c r="F143" s="263" t="s">
        <v>2514</v>
      </c>
      <c r="G143" s="264" t="s">
        <v>416</v>
      </c>
      <c r="H143" s="265">
        <v>2</v>
      </c>
      <c r="I143" s="266"/>
      <c r="J143" s="267">
        <f>ROUND(I143*H143,2)</f>
        <v>0</v>
      </c>
      <c r="K143" s="263" t="s">
        <v>200</v>
      </c>
      <c r="L143" s="45"/>
      <c r="M143" s="268" t="s">
        <v>32</v>
      </c>
      <c r="N143" s="269" t="s">
        <v>48</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263</v>
      </c>
      <c r="AT143" s="226" t="s">
        <v>222</v>
      </c>
      <c r="AU143" s="226" t="s">
        <v>86</v>
      </c>
      <c r="AY143" s="17" t="s">
        <v>194</v>
      </c>
      <c r="BE143" s="227">
        <f>IF(N143="základní",J143,0)</f>
        <v>0</v>
      </c>
      <c r="BF143" s="227">
        <f>IF(N143="snížená",J143,0)</f>
        <v>0</v>
      </c>
      <c r="BG143" s="227">
        <f>IF(N143="zákl. přenesená",J143,0)</f>
        <v>0</v>
      </c>
      <c r="BH143" s="227">
        <f>IF(N143="sníž. přenesená",J143,0)</f>
        <v>0</v>
      </c>
      <c r="BI143" s="227">
        <f>IF(N143="nulová",J143,0)</f>
        <v>0</v>
      </c>
      <c r="BJ143" s="17" t="s">
        <v>84</v>
      </c>
      <c r="BK143" s="227">
        <f>ROUND(I143*H143,2)</f>
        <v>0</v>
      </c>
      <c r="BL143" s="17" t="s">
        <v>263</v>
      </c>
      <c r="BM143" s="226" t="s">
        <v>2515</v>
      </c>
    </row>
    <row r="144" s="2" customFormat="1" ht="16.5" customHeight="1">
      <c r="A144" s="39"/>
      <c r="B144" s="40"/>
      <c r="C144" s="261" t="s">
        <v>425</v>
      </c>
      <c r="D144" s="261" t="s">
        <v>222</v>
      </c>
      <c r="E144" s="262" t="s">
        <v>2516</v>
      </c>
      <c r="F144" s="263" t="s">
        <v>2517</v>
      </c>
      <c r="G144" s="264" t="s">
        <v>416</v>
      </c>
      <c r="H144" s="265">
        <v>2</v>
      </c>
      <c r="I144" s="266"/>
      <c r="J144" s="267">
        <f>ROUND(I144*H144,2)</f>
        <v>0</v>
      </c>
      <c r="K144" s="263" t="s">
        <v>200</v>
      </c>
      <c r="L144" s="45"/>
      <c r="M144" s="268" t="s">
        <v>32</v>
      </c>
      <c r="N144" s="269" t="s">
        <v>48</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263</v>
      </c>
      <c r="AT144" s="226" t="s">
        <v>222</v>
      </c>
      <c r="AU144" s="226" t="s">
        <v>86</v>
      </c>
      <c r="AY144" s="17" t="s">
        <v>194</v>
      </c>
      <c r="BE144" s="227">
        <f>IF(N144="základní",J144,0)</f>
        <v>0</v>
      </c>
      <c r="BF144" s="227">
        <f>IF(N144="snížená",J144,0)</f>
        <v>0</v>
      </c>
      <c r="BG144" s="227">
        <f>IF(N144="zákl. přenesená",J144,0)</f>
        <v>0</v>
      </c>
      <c r="BH144" s="227">
        <f>IF(N144="sníž. přenesená",J144,0)</f>
        <v>0</v>
      </c>
      <c r="BI144" s="227">
        <f>IF(N144="nulová",J144,0)</f>
        <v>0</v>
      </c>
      <c r="BJ144" s="17" t="s">
        <v>84</v>
      </c>
      <c r="BK144" s="227">
        <f>ROUND(I144*H144,2)</f>
        <v>0</v>
      </c>
      <c r="BL144" s="17" t="s">
        <v>263</v>
      </c>
      <c r="BM144" s="226" t="s">
        <v>2518</v>
      </c>
    </row>
    <row r="145" s="2" customFormat="1" ht="16.5" customHeight="1">
      <c r="A145" s="39"/>
      <c r="B145" s="40"/>
      <c r="C145" s="261" t="s">
        <v>429</v>
      </c>
      <c r="D145" s="261" t="s">
        <v>222</v>
      </c>
      <c r="E145" s="262" t="s">
        <v>2519</v>
      </c>
      <c r="F145" s="263" t="s">
        <v>2520</v>
      </c>
      <c r="G145" s="264" t="s">
        <v>416</v>
      </c>
      <c r="H145" s="265">
        <v>2</v>
      </c>
      <c r="I145" s="266"/>
      <c r="J145" s="267">
        <f>ROUND(I145*H145,2)</f>
        <v>0</v>
      </c>
      <c r="K145" s="263" t="s">
        <v>200</v>
      </c>
      <c r="L145" s="45"/>
      <c r="M145" s="268" t="s">
        <v>32</v>
      </c>
      <c r="N145" s="269" t="s">
        <v>48</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263</v>
      </c>
      <c r="AT145" s="226" t="s">
        <v>222</v>
      </c>
      <c r="AU145" s="226" t="s">
        <v>86</v>
      </c>
      <c r="AY145" s="17" t="s">
        <v>194</v>
      </c>
      <c r="BE145" s="227">
        <f>IF(N145="základní",J145,0)</f>
        <v>0</v>
      </c>
      <c r="BF145" s="227">
        <f>IF(N145="snížená",J145,0)</f>
        <v>0</v>
      </c>
      <c r="BG145" s="227">
        <f>IF(N145="zákl. přenesená",J145,0)</f>
        <v>0</v>
      </c>
      <c r="BH145" s="227">
        <f>IF(N145="sníž. přenesená",J145,0)</f>
        <v>0</v>
      </c>
      <c r="BI145" s="227">
        <f>IF(N145="nulová",J145,0)</f>
        <v>0</v>
      </c>
      <c r="BJ145" s="17" t="s">
        <v>84</v>
      </c>
      <c r="BK145" s="227">
        <f>ROUND(I145*H145,2)</f>
        <v>0</v>
      </c>
      <c r="BL145" s="17" t="s">
        <v>263</v>
      </c>
      <c r="BM145" s="226" t="s">
        <v>2521</v>
      </c>
    </row>
    <row r="146" s="12" customFormat="1" ht="25.92" customHeight="1">
      <c r="A146" s="12"/>
      <c r="B146" s="198"/>
      <c r="C146" s="199"/>
      <c r="D146" s="200" t="s">
        <v>76</v>
      </c>
      <c r="E146" s="201" t="s">
        <v>92</v>
      </c>
      <c r="F146" s="201" t="s">
        <v>2522</v>
      </c>
      <c r="G146" s="199"/>
      <c r="H146" s="199"/>
      <c r="I146" s="202"/>
      <c r="J146" s="203">
        <f>BK146</f>
        <v>0</v>
      </c>
      <c r="K146" s="199"/>
      <c r="L146" s="204"/>
      <c r="M146" s="205"/>
      <c r="N146" s="206"/>
      <c r="O146" s="206"/>
      <c r="P146" s="207">
        <f>P147+P158+P179</f>
        <v>0</v>
      </c>
      <c r="Q146" s="206"/>
      <c r="R146" s="207">
        <f>R147+R158+R179</f>
        <v>0</v>
      </c>
      <c r="S146" s="206"/>
      <c r="T146" s="208">
        <f>T147+T158+T179</f>
        <v>0</v>
      </c>
      <c r="U146" s="12"/>
      <c r="V146" s="12"/>
      <c r="W146" s="12"/>
      <c r="X146" s="12"/>
      <c r="Y146" s="12"/>
      <c r="Z146" s="12"/>
      <c r="AA146" s="12"/>
      <c r="AB146" s="12"/>
      <c r="AC146" s="12"/>
      <c r="AD146" s="12"/>
      <c r="AE146" s="12"/>
      <c r="AR146" s="209" t="s">
        <v>84</v>
      </c>
      <c r="AT146" s="210" t="s">
        <v>76</v>
      </c>
      <c r="AU146" s="210" t="s">
        <v>77</v>
      </c>
      <c r="AY146" s="209" t="s">
        <v>194</v>
      </c>
      <c r="BK146" s="211">
        <f>BK147+BK158+BK179</f>
        <v>0</v>
      </c>
    </row>
    <row r="147" s="12" customFormat="1" ht="22.8" customHeight="1">
      <c r="A147" s="12"/>
      <c r="B147" s="198"/>
      <c r="C147" s="199"/>
      <c r="D147" s="200" t="s">
        <v>76</v>
      </c>
      <c r="E147" s="212" t="s">
        <v>2057</v>
      </c>
      <c r="F147" s="212" t="s">
        <v>2058</v>
      </c>
      <c r="G147" s="199"/>
      <c r="H147" s="199"/>
      <c r="I147" s="202"/>
      <c r="J147" s="213">
        <f>BK147</f>
        <v>0</v>
      </c>
      <c r="K147" s="199"/>
      <c r="L147" s="204"/>
      <c r="M147" s="205"/>
      <c r="N147" s="206"/>
      <c r="O147" s="206"/>
      <c r="P147" s="207">
        <f>SUM(P148:P157)</f>
        <v>0</v>
      </c>
      <c r="Q147" s="206"/>
      <c r="R147" s="207">
        <f>SUM(R148:R157)</f>
        <v>0</v>
      </c>
      <c r="S147" s="206"/>
      <c r="T147" s="208">
        <f>SUM(T148:T157)</f>
        <v>0</v>
      </c>
      <c r="U147" s="12"/>
      <c r="V147" s="12"/>
      <c r="W147" s="12"/>
      <c r="X147" s="12"/>
      <c r="Y147" s="12"/>
      <c r="Z147" s="12"/>
      <c r="AA147" s="12"/>
      <c r="AB147" s="12"/>
      <c r="AC147" s="12"/>
      <c r="AD147" s="12"/>
      <c r="AE147" s="12"/>
      <c r="AR147" s="209" t="s">
        <v>84</v>
      </c>
      <c r="AT147" s="210" t="s">
        <v>76</v>
      </c>
      <c r="AU147" s="210" t="s">
        <v>84</v>
      </c>
      <c r="AY147" s="209" t="s">
        <v>194</v>
      </c>
      <c r="BK147" s="211">
        <f>SUM(BK148:BK157)</f>
        <v>0</v>
      </c>
    </row>
    <row r="148" s="2" customFormat="1" ht="16.5" customHeight="1">
      <c r="A148" s="39"/>
      <c r="B148" s="40"/>
      <c r="C148" s="261" t="s">
        <v>433</v>
      </c>
      <c r="D148" s="261" t="s">
        <v>222</v>
      </c>
      <c r="E148" s="262" t="s">
        <v>394</v>
      </c>
      <c r="F148" s="263" t="s">
        <v>395</v>
      </c>
      <c r="G148" s="264" t="s">
        <v>262</v>
      </c>
      <c r="H148" s="265">
        <v>2</v>
      </c>
      <c r="I148" s="266"/>
      <c r="J148" s="267">
        <f>ROUND(I148*H148,2)</f>
        <v>0</v>
      </c>
      <c r="K148" s="263" t="s">
        <v>200</v>
      </c>
      <c r="L148" s="45"/>
      <c r="M148" s="268" t="s">
        <v>32</v>
      </c>
      <c r="N148" s="269" t="s">
        <v>48</v>
      </c>
      <c r="O148" s="85"/>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263</v>
      </c>
      <c r="AT148" s="226" t="s">
        <v>222</v>
      </c>
      <c r="AU148" s="226" t="s">
        <v>86</v>
      </c>
      <c r="AY148" s="17" t="s">
        <v>194</v>
      </c>
      <c r="BE148" s="227">
        <f>IF(N148="základní",J148,0)</f>
        <v>0</v>
      </c>
      <c r="BF148" s="227">
        <f>IF(N148="snížená",J148,0)</f>
        <v>0</v>
      </c>
      <c r="BG148" s="227">
        <f>IF(N148="zákl. přenesená",J148,0)</f>
        <v>0</v>
      </c>
      <c r="BH148" s="227">
        <f>IF(N148="sníž. přenesená",J148,0)</f>
        <v>0</v>
      </c>
      <c r="BI148" s="227">
        <f>IF(N148="nulová",J148,0)</f>
        <v>0</v>
      </c>
      <c r="BJ148" s="17" t="s">
        <v>84</v>
      </c>
      <c r="BK148" s="227">
        <f>ROUND(I148*H148,2)</f>
        <v>0</v>
      </c>
      <c r="BL148" s="17" t="s">
        <v>263</v>
      </c>
      <c r="BM148" s="226" t="s">
        <v>2523</v>
      </c>
    </row>
    <row r="149" s="2" customFormat="1" ht="16.5" customHeight="1">
      <c r="A149" s="39"/>
      <c r="B149" s="40"/>
      <c r="C149" s="261" t="s">
        <v>437</v>
      </c>
      <c r="D149" s="261" t="s">
        <v>222</v>
      </c>
      <c r="E149" s="262" t="s">
        <v>397</v>
      </c>
      <c r="F149" s="263" t="s">
        <v>398</v>
      </c>
      <c r="G149" s="264" t="s">
        <v>399</v>
      </c>
      <c r="H149" s="265">
        <v>0.75</v>
      </c>
      <c r="I149" s="266"/>
      <c r="J149" s="267">
        <f>ROUND(I149*H149,2)</f>
        <v>0</v>
      </c>
      <c r="K149" s="263" t="s">
        <v>200</v>
      </c>
      <c r="L149" s="45"/>
      <c r="M149" s="268" t="s">
        <v>32</v>
      </c>
      <c r="N149" s="269" t="s">
        <v>48</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263</v>
      </c>
      <c r="AT149" s="226" t="s">
        <v>222</v>
      </c>
      <c r="AU149" s="226" t="s">
        <v>86</v>
      </c>
      <c r="AY149" s="17" t="s">
        <v>194</v>
      </c>
      <c r="BE149" s="227">
        <f>IF(N149="základní",J149,0)</f>
        <v>0</v>
      </c>
      <c r="BF149" s="227">
        <f>IF(N149="snížená",J149,0)</f>
        <v>0</v>
      </c>
      <c r="BG149" s="227">
        <f>IF(N149="zákl. přenesená",J149,0)</f>
        <v>0</v>
      </c>
      <c r="BH149" s="227">
        <f>IF(N149="sníž. přenesená",J149,0)</f>
        <v>0</v>
      </c>
      <c r="BI149" s="227">
        <f>IF(N149="nulová",J149,0)</f>
        <v>0</v>
      </c>
      <c r="BJ149" s="17" t="s">
        <v>84</v>
      </c>
      <c r="BK149" s="227">
        <f>ROUND(I149*H149,2)</f>
        <v>0</v>
      </c>
      <c r="BL149" s="17" t="s">
        <v>263</v>
      </c>
      <c r="BM149" s="226" t="s">
        <v>2524</v>
      </c>
    </row>
    <row r="150" s="2" customFormat="1" ht="33" customHeight="1">
      <c r="A150" s="39"/>
      <c r="B150" s="40"/>
      <c r="C150" s="261" t="s">
        <v>442</v>
      </c>
      <c r="D150" s="261" t="s">
        <v>222</v>
      </c>
      <c r="E150" s="262" t="s">
        <v>2525</v>
      </c>
      <c r="F150" s="263" t="s">
        <v>2526</v>
      </c>
      <c r="G150" s="264" t="s">
        <v>262</v>
      </c>
      <c r="H150" s="265">
        <v>2</v>
      </c>
      <c r="I150" s="266"/>
      <c r="J150" s="267">
        <f>ROUND(I150*H150,2)</f>
        <v>0</v>
      </c>
      <c r="K150" s="263" t="s">
        <v>200</v>
      </c>
      <c r="L150" s="45"/>
      <c r="M150" s="268" t="s">
        <v>32</v>
      </c>
      <c r="N150" s="269" t="s">
        <v>48</v>
      </c>
      <c r="O150" s="85"/>
      <c r="P150" s="224">
        <f>O150*H150</f>
        <v>0</v>
      </c>
      <c r="Q150" s="224">
        <v>0</v>
      </c>
      <c r="R150" s="224">
        <f>Q150*H150</f>
        <v>0</v>
      </c>
      <c r="S150" s="224">
        <v>0</v>
      </c>
      <c r="T150" s="225">
        <f>S150*H150</f>
        <v>0</v>
      </c>
      <c r="U150" s="39"/>
      <c r="V150" s="39"/>
      <c r="W150" s="39"/>
      <c r="X150" s="39"/>
      <c r="Y150" s="39"/>
      <c r="Z150" s="39"/>
      <c r="AA150" s="39"/>
      <c r="AB150" s="39"/>
      <c r="AC150" s="39"/>
      <c r="AD150" s="39"/>
      <c r="AE150" s="39"/>
      <c r="AR150" s="226" t="s">
        <v>208</v>
      </c>
      <c r="AT150" s="226" t="s">
        <v>222</v>
      </c>
      <c r="AU150" s="226" t="s">
        <v>86</v>
      </c>
      <c r="AY150" s="17" t="s">
        <v>194</v>
      </c>
      <c r="BE150" s="227">
        <f>IF(N150="základní",J150,0)</f>
        <v>0</v>
      </c>
      <c r="BF150" s="227">
        <f>IF(N150="snížená",J150,0)</f>
        <v>0</v>
      </c>
      <c r="BG150" s="227">
        <f>IF(N150="zákl. přenesená",J150,0)</f>
        <v>0</v>
      </c>
      <c r="BH150" s="227">
        <f>IF(N150="sníž. přenesená",J150,0)</f>
        <v>0</v>
      </c>
      <c r="BI150" s="227">
        <f>IF(N150="nulová",J150,0)</f>
        <v>0</v>
      </c>
      <c r="BJ150" s="17" t="s">
        <v>84</v>
      </c>
      <c r="BK150" s="227">
        <f>ROUND(I150*H150,2)</f>
        <v>0</v>
      </c>
      <c r="BL150" s="17" t="s">
        <v>208</v>
      </c>
      <c r="BM150" s="226" t="s">
        <v>2527</v>
      </c>
    </row>
    <row r="151" s="2" customFormat="1" ht="16.5" customHeight="1">
      <c r="A151" s="39"/>
      <c r="B151" s="40"/>
      <c r="C151" s="261" t="s">
        <v>446</v>
      </c>
      <c r="D151" s="261" t="s">
        <v>222</v>
      </c>
      <c r="E151" s="262" t="s">
        <v>2528</v>
      </c>
      <c r="F151" s="263" t="s">
        <v>2529</v>
      </c>
      <c r="G151" s="264" t="s">
        <v>262</v>
      </c>
      <c r="H151" s="265">
        <v>2</v>
      </c>
      <c r="I151" s="266"/>
      <c r="J151" s="267">
        <f>ROUND(I151*H151,2)</f>
        <v>0</v>
      </c>
      <c r="K151" s="263" t="s">
        <v>200</v>
      </c>
      <c r="L151" s="45"/>
      <c r="M151" s="268" t="s">
        <v>32</v>
      </c>
      <c r="N151" s="269" t="s">
        <v>48</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208</v>
      </c>
      <c r="AT151" s="226" t="s">
        <v>222</v>
      </c>
      <c r="AU151" s="226" t="s">
        <v>86</v>
      </c>
      <c r="AY151" s="17" t="s">
        <v>194</v>
      </c>
      <c r="BE151" s="227">
        <f>IF(N151="základní",J151,0)</f>
        <v>0</v>
      </c>
      <c r="BF151" s="227">
        <f>IF(N151="snížená",J151,0)</f>
        <v>0</v>
      </c>
      <c r="BG151" s="227">
        <f>IF(N151="zákl. přenesená",J151,0)</f>
        <v>0</v>
      </c>
      <c r="BH151" s="227">
        <f>IF(N151="sníž. přenesená",J151,0)</f>
        <v>0</v>
      </c>
      <c r="BI151" s="227">
        <f>IF(N151="nulová",J151,0)</f>
        <v>0</v>
      </c>
      <c r="BJ151" s="17" t="s">
        <v>84</v>
      </c>
      <c r="BK151" s="227">
        <f>ROUND(I151*H151,2)</f>
        <v>0</v>
      </c>
      <c r="BL151" s="17" t="s">
        <v>208</v>
      </c>
      <c r="BM151" s="226" t="s">
        <v>2530</v>
      </c>
    </row>
    <row r="152" s="2" customFormat="1" ht="24.15" customHeight="1">
      <c r="A152" s="39"/>
      <c r="B152" s="40"/>
      <c r="C152" s="261" t="s">
        <v>452</v>
      </c>
      <c r="D152" s="261" t="s">
        <v>222</v>
      </c>
      <c r="E152" s="262" t="s">
        <v>2531</v>
      </c>
      <c r="F152" s="263" t="s">
        <v>2532</v>
      </c>
      <c r="G152" s="264" t="s">
        <v>262</v>
      </c>
      <c r="H152" s="265">
        <v>4</v>
      </c>
      <c r="I152" s="266"/>
      <c r="J152" s="267">
        <f>ROUND(I152*H152,2)</f>
        <v>0</v>
      </c>
      <c r="K152" s="263" t="s">
        <v>200</v>
      </c>
      <c r="L152" s="45"/>
      <c r="M152" s="268" t="s">
        <v>32</v>
      </c>
      <c r="N152" s="269" t="s">
        <v>48</v>
      </c>
      <c r="O152" s="85"/>
      <c r="P152" s="224">
        <f>O152*H152</f>
        <v>0</v>
      </c>
      <c r="Q152" s="224">
        <v>0</v>
      </c>
      <c r="R152" s="224">
        <f>Q152*H152</f>
        <v>0</v>
      </c>
      <c r="S152" s="224">
        <v>0</v>
      </c>
      <c r="T152" s="225">
        <f>S152*H152</f>
        <v>0</v>
      </c>
      <c r="U152" s="39"/>
      <c r="V152" s="39"/>
      <c r="W152" s="39"/>
      <c r="X152" s="39"/>
      <c r="Y152" s="39"/>
      <c r="Z152" s="39"/>
      <c r="AA152" s="39"/>
      <c r="AB152" s="39"/>
      <c r="AC152" s="39"/>
      <c r="AD152" s="39"/>
      <c r="AE152" s="39"/>
      <c r="AR152" s="226" t="s">
        <v>208</v>
      </c>
      <c r="AT152" s="226" t="s">
        <v>222</v>
      </c>
      <c r="AU152" s="226" t="s">
        <v>86</v>
      </c>
      <c r="AY152" s="17" t="s">
        <v>194</v>
      </c>
      <c r="BE152" s="227">
        <f>IF(N152="základní",J152,0)</f>
        <v>0</v>
      </c>
      <c r="BF152" s="227">
        <f>IF(N152="snížená",J152,0)</f>
        <v>0</v>
      </c>
      <c r="BG152" s="227">
        <f>IF(N152="zákl. přenesená",J152,0)</f>
        <v>0</v>
      </c>
      <c r="BH152" s="227">
        <f>IF(N152="sníž. přenesená",J152,0)</f>
        <v>0</v>
      </c>
      <c r="BI152" s="227">
        <f>IF(N152="nulová",J152,0)</f>
        <v>0</v>
      </c>
      <c r="BJ152" s="17" t="s">
        <v>84</v>
      </c>
      <c r="BK152" s="227">
        <f>ROUND(I152*H152,2)</f>
        <v>0</v>
      </c>
      <c r="BL152" s="17" t="s">
        <v>208</v>
      </c>
      <c r="BM152" s="226" t="s">
        <v>2533</v>
      </c>
    </row>
    <row r="153" s="2" customFormat="1" ht="33" customHeight="1">
      <c r="A153" s="39"/>
      <c r="B153" s="40"/>
      <c r="C153" s="261" t="s">
        <v>456</v>
      </c>
      <c r="D153" s="261" t="s">
        <v>222</v>
      </c>
      <c r="E153" s="262" t="s">
        <v>2534</v>
      </c>
      <c r="F153" s="263" t="s">
        <v>2535</v>
      </c>
      <c r="G153" s="264" t="s">
        <v>262</v>
      </c>
      <c r="H153" s="265">
        <v>1</v>
      </c>
      <c r="I153" s="266"/>
      <c r="J153" s="267">
        <f>ROUND(I153*H153,2)</f>
        <v>0</v>
      </c>
      <c r="K153" s="263" t="s">
        <v>200</v>
      </c>
      <c r="L153" s="45"/>
      <c r="M153" s="268" t="s">
        <v>32</v>
      </c>
      <c r="N153" s="269" t="s">
        <v>48</v>
      </c>
      <c r="O153" s="85"/>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208</v>
      </c>
      <c r="AT153" s="226" t="s">
        <v>222</v>
      </c>
      <c r="AU153" s="226" t="s">
        <v>86</v>
      </c>
      <c r="AY153" s="17" t="s">
        <v>194</v>
      </c>
      <c r="BE153" s="227">
        <f>IF(N153="základní",J153,0)</f>
        <v>0</v>
      </c>
      <c r="BF153" s="227">
        <f>IF(N153="snížená",J153,0)</f>
        <v>0</v>
      </c>
      <c r="BG153" s="227">
        <f>IF(N153="zákl. přenesená",J153,0)</f>
        <v>0</v>
      </c>
      <c r="BH153" s="227">
        <f>IF(N153="sníž. přenesená",J153,0)</f>
        <v>0</v>
      </c>
      <c r="BI153" s="227">
        <f>IF(N153="nulová",J153,0)</f>
        <v>0</v>
      </c>
      <c r="BJ153" s="17" t="s">
        <v>84</v>
      </c>
      <c r="BK153" s="227">
        <f>ROUND(I153*H153,2)</f>
        <v>0</v>
      </c>
      <c r="BL153" s="17" t="s">
        <v>208</v>
      </c>
      <c r="BM153" s="226" t="s">
        <v>2536</v>
      </c>
    </row>
    <row r="154" s="2" customFormat="1" ht="16.5" customHeight="1">
      <c r="A154" s="39"/>
      <c r="B154" s="40"/>
      <c r="C154" s="261" t="s">
        <v>460</v>
      </c>
      <c r="D154" s="261" t="s">
        <v>222</v>
      </c>
      <c r="E154" s="262" t="s">
        <v>2537</v>
      </c>
      <c r="F154" s="263" t="s">
        <v>2538</v>
      </c>
      <c r="G154" s="264" t="s">
        <v>262</v>
      </c>
      <c r="H154" s="265">
        <v>1</v>
      </c>
      <c r="I154" s="266"/>
      <c r="J154" s="267">
        <f>ROUND(I154*H154,2)</f>
        <v>0</v>
      </c>
      <c r="K154" s="263" t="s">
        <v>200</v>
      </c>
      <c r="L154" s="45"/>
      <c r="M154" s="268" t="s">
        <v>32</v>
      </c>
      <c r="N154" s="269" t="s">
        <v>48</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208</v>
      </c>
      <c r="AT154" s="226" t="s">
        <v>222</v>
      </c>
      <c r="AU154" s="226" t="s">
        <v>86</v>
      </c>
      <c r="AY154" s="17" t="s">
        <v>194</v>
      </c>
      <c r="BE154" s="227">
        <f>IF(N154="základní",J154,0)</f>
        <v>0</v>
      </c>
      <c r="BF154" s="227">
        <f>IF(N154="snížená",J154,0)</f>
        <v>0</v>
      </c>
      <c r="BG154" s="227">
        <f>IF(N154="zákl. přenesená",J154,0)</f>
        <v>0</v>
      </c>
      <c r="BH154" s="227">
        <f>IF(N154="sníž. přenesená",J154,0)</f>
        <v>0</v>
      </c>
      <c r="BI154" s="227">
        <f>IF(N154="nulová",J154,0)</f>
        <v>0</v>
      </c>
      <c r="BJ154" s="17" t="s">
        <v>84</v>
      </c>
      <c r="BK154" s="227">
        <f>ROUND(I154*H154,2)</f>
        <v>0</v>
      </c>
      <c r="BL154" s="17" t="s">
        <v>208</v>
      </c>
      <c r="BM154" s="226" t="s">
        <v>2539</v>
      </c>
    </row>
    <row r="155" s="2" customFormat="1" ht="37.8" customHeight="1">
      <c r="A155" s="39"/>
      <c r="B155" s="40"/>
      <c r="C155" s="261" t="s">
        <v>466</v>
      </c>
      <c r="D155" s="261" t="s">
        <v>222</v>
      </c>
      <c r="E155" s="262" t="s">
        <v>2540</v>
      </c>
      <c r="F155" s="263" t="s">
        <v>2541</v>
      </c>
      <c r="G155" s="264" t="s">
        <v>262</v>
      </c>
      <c r="H155" s="265">
        <v>4</v>
      </c>
      <c r="I155" s="266"/>
      <c r="J155" s="267">
        <f>ROUND(I155*H155,2)</f>
        <v>0</v>
      </c>
      <c r="K155" s="263" t="s">
        <v>200</v>
      </c>
      <c r="L155" s="45"/>
      <c r="M155" s="268" t="s">
        <v>32</v>
      </c>
      <c r="N155" s="269" t="s">
        <v>48</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208</v>
      </c>
      <c r="AT155" s="226" t="s">
        <v>222</v>
      </c>
      <c r="AU155" s="226" t="s">
        <v>86</v>
      </c>
      <c r="AY155" s="17" t="s">
        <v>194</v>
      </c>
      <c r="BE155" s="227">
        <f>IF(N155="základní",J155,0)</f>
        <v>0</v>
      </c>
      <c r="BF155" s="227">
        <f>IF(N155="snížená",J155,0)</f>
        <v>0</v>
      </c>
      <c r="BG155" s="227">
        <f>IF(N155="zákl. přenesená",J155,0)</f>
        <v>0</v>
      </c>
      <c r="BH155" s="227">
        <f>IF(N155="sníž. přenesená",J155,0)</f>
        <v>0</v>
      </c>
      <c r="BI155" s="227">
        <f>IF(N155="nulová",J155,0)</f>
        <v>0</v>
      </c>
      <c r="BJ155" s="17" t="s">
        <v>84</v>
      </c>
      <c r="BK155" s="227">
        <f>ROUND(I155*H155,2)</f>
        <v>0</v>
      </c>
      <c r="BL155" s="17" t="s">
        <v>208</v>
      </c>
      <c r="BM155" s="226" t="s">
        <v>2542</v>
      </c>
    </row>
    <row r="156" s="2" customFormat="1" ht="24.15" customHeight="1">
      <c r="A156" s="39"/>
      <c r="B156" s="40"/>
      <c r="C156" s="214" t="s">
        <v>471</v>
      </c>
      <c r="D156" s="214" t="s">
        <v>197</v>
      </c>
      <c r="E156" s="215" t="s">
        <v>2543</v>
      </c>
      <c r="F156" s="216" t="s">
        <v>2544</v>
      </c>
      <c r="G156" s="217" t="s">
        <v>262</v>
      </c>
      <c r="H156" s="218">
        <v>2</v>
      </c>
      <c r="I156" s="219"/>
      <c r="J156" s="220">
        <f>ROUND(I156*H156,2)</f>
        <v>0</v>
      </c>
      <c r="K156" s="216" t="s">
        <v>200</v>
      </c>
      <c r="L156" s="221"/>
      <c r="M156" s="222" t="s">
        <v>32</v>
      </c>
      <c r="N156" s="223" t="s">
        <v>48</v>
      </c>
      <c r="O156" s="85"/>
      <c r="P156" s="224">
        <f>O156*H156</f>
        <v>0</v>
      </c>
      <c r="Q156" s="224">
        <v>0</v>
      </c>
      <c r="R156" s="224">
        <f>Q156*H156</f>
        <v>0</v>
      </c>
      <c r="S156" s="224">
        <v>0</v>
      </c>
      <c r="T156" s="225">
        <f>S156*H156</f>
        <v>0</v>
      </c>
      <c r="U156" s="39"/>
      <c r="V156" s="39"/>
      <c r="W156" s="39"/>
      <c r="X156" s="39"/>
      <c r="Y156" s="39"/>
      <c r="Z156" s="39"/>
      <c r="AA156" s="39"/>
      <c r="AB156" s="39"/>
      <c r="AC156" s="39"/>
      <c r="AD156" s="39"/>
      <c r="AE156" s="39"/>
      <c r="AR156" s="226" t="s">
        <v>524</v>
      </c>
      <c r="AT156" s="226" t="s">
        <v>197</v>
      </c>
      <c r="AU156" s="226" t="s">
        <v>86</v>
      </c>
      <c r="AY156" s="17" t="s">
        <v>194</v>
      </c>
      <c r="BE156" s="227">
        <f>IF(N156="základní",J156,0)</f>
        <v>0</v>
      </c>
      <c r="BF156" s="227">
        <f>IF(N156="snížená",J156,0)</f>
        <v>0</v>
      </c>
      <c r="BG156" s="227">
        <f>IF(N156="zákl. přenesená",J156,0)</f>
        <v>0</v>
      </c>
      <c r="BH156" s="227">
        <f>IF(N156="sníž. přenesená",J156,0)</f>
        <v>0</v>
      </c>
      <c r="BI156" s="227">
        <f>IF(N156="nulová",J156,0)</f>
        <v>0</v>
      </c>
      <c r="BJ156" s="17" t="s">
        <v>84</v>
      </c>
      <c r="BK156" s="227">
        <f>ROUND(I156*H156,2)</f>
        <v>0</v>
      </c>
      <c r="BL156" s="17" t="s">
        <v>524</v>
      </c>
      <c r="BM156" s="226" t="s">
        <v>2545</v>
      </c>
    </row>
    <row r="157" s="2" customFormat="1" ht="24.15" customHeight="1">
      <c r="A157" s="39"/>
      <c r="B157" s="40"/>
      <c r="C157" s="214" t="s">
        <v>478</v>
      </c>
      <c r="D157" s="214" t="s">
        <v>197</v>
      </c>
      <c r="E157" s="215" t="s">
        <v>2546</v>
      </c>
      <c r="F157" s="216" t="s">
        <v>2547</v>
      </c>
      <c r="G157" s="217" t="s">
        <v>262</v>
      </c>
      <c r="H157" s="218">
        <v>1</v>
      </c>
      <c r="I157" s="219"/>
      <c r="J157" s="220">
        <f>ROUND(I157*H157,2)</f>
        <v>0</v>
      </c>
      <c r="K157" s="216" t="s">
        <v>200</v>
      </c>
      <c r="L157" s="221"/>
      <c r="M157" s="222" t="s">
        <v>32</v>
      </c>
      <c r="N157" s="223" t="s">
        <v>48</v>
      </c>
      <c r="O157" s="85"/>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524</v>
      </c>
      <c r="AT157" s="226" t="s">
        <v>197</v>
      </c>
      <c r="AU157" s="226" t="s">
        <v>86</v>
      </c>
      <c r="AY157" s="17" t="s">
        <v>194</v>
      </c>
      <c r="BE157" s="227">
        <f>IF(N157="základní",J157,0)</f>
        <v>0</v>
      </c>
      <c r="BF157" s="227">
        <f>IF(N157="snížená",J157,0)</f>
        <v>0</v>
      </c>
      <c r="BG157" s="227">
        <f>IF(N157="zákl. přenesená",J157,0)</f>
        <v>0</v>
      </c>
      <c r="BH157" s="227">
        <f>IF(N157="sníž. přenesená",J157,0)</f>
        <v>0</v>
      </c>
      <c r="BI157" s="227">
        <f>IF(N157="nulová",J157,0)</f>
        <v>0</v>
      </c>
      <c r="BJ157" s="17" t="s">
        <v>84</v>
      </c>
      <c r="BK157" s="227">
        <f>ROUND(I157*H157,2)</f>
        <v>0</v>
      </c>
      <c r="BL157" s="17" t="s">
        <v>524</v>
      </c>
      <c r="BM157" s="226" t="s">
        <v>2548</v>
      </c>
    </row>
    <row r="158" s="12" customFormat="1" ht="22.8" customHeight="1">
      <c r="A158" s="12"/>
      <c r="B158" s="198"/>
      <c r="C158" s="199"/>
      <c r="D158" s="200" t="s">
        <v>76</v>
      </c>
      <c r="E158" s="212" t="s">
        <v>2313</v>
      </c>
      <c r="F158" s="212" t="s">
        <v>2549</v>
      </c>
      <c r="G158" s="199"/>
      <c r="H158" s="199"/>
      <c r="I158" s="202"/>
      <c r="J158" s="213">
        <f>BK158</f>
        <v>0</v>
      </c>
      <c r="K158" s="199"/>
      <c r="L158" s="204"/>
      <c r="M158" s="205"/>
      <c r="N158" s="206"/>
      <c r="O158" s="206"/>
      <c r="P158" s="207">
        <f>SUM(P159:P178)</f>
        <v>0</v>
      </c>
      <c r="Q158" s="206"/>
      <c r="R158" s="207">
        <f>SUM(R159:R178)</f>
        <v>0</v>
      </c>
      <c r="S158" s="206"/>
      <c r="T158" s="208">
        <f>SUM(T159:T178)</f>
        <v>0</v>
      </c>
      <c r="U158" s="12"/>
      <c r="V158" s="12"/>
      <c r="W158" s="12"/>
      <c r="X158" s="12"/>
      <c r="Y158" s="12"/>
      <c r="Z158" s="12"/>
      <c r="AA158" s="12"/>
      <c r="AB158" s="12"/>
      <c r="AC158" s="12"/>
      <c r="AD158" s="12"/>
      <c r="AE158" s="12"/>
      <c r="AR158" s="209" t="s">
        <v>84</v>
      </c>
      <c r="AT158" s="210" t="s">
        <v>76</v>
      </c>
      <c r="AU158" s="210" t="s">
        <v>84</v>
      </c>
      <c r="AY158" s="209" t="s">
        <v>194</v>
      </c>
      <c r="BK158" s="211">
        <f>SUM(BK159:BK178)</f>
        <v>0</v>
      </c>
    </row>
    <row r="159" s="2" customFormat="1" ht="24.15" customHeight="1">
      <c r="A159" s="39"/>
      <c r="B159" s="40"/>
      <c r="C159" s="214" t="s">
        <v>485</v>
      </c>
      <c r="D159" s="214" t="s">
        <v>197</v>
      </c>
      <c r="E159" s="215" t="s">
        <v>2550</v>
      </c>
      <c r="F159" s="216" t="s">
        <v>2551</v>
      </c>
      <c r="G159" s="217" t="s">
        <v>262</v>
      </c>
      <c r="H159" s="218">
        <v>8</v>
      </c>
      <c r="I159" s="219"/>
      <c r="J159" s="220">
        <f>ROUND(I159*H159,2)</f>
        <v>0</v>
      </c>
      <c r="K159" s="216" t="s">
        <v>200</v>
      </c>
      <c r="L159" s="221"/>
      <c r="M159" s="222" t="s">
        <v>32</v>
      </c>
      <c r="N159" s="223" t="s">
        <v>48</v>
      </c>
      <c r="O159" s="85"/>
      <c r="P159" s="224">
        <f>O159*H159</f>
        <v>0</v>
      </c>
      <c r="Q159" s="224">
        <v>0</v>
      </c>
      <c r="R159" s="224">
        <f>Q159*H159</f>
        <v>0</v>
      </c>
      <c r="S159" s="224">
        <v>0</v>
      </c>
      <c r="T159" s="225">
        <f>S159*H159</f>
        <v>0</v>
      </c>
      <c r="U159" s="39"/>
      <c r="V159" s="39"/>
      <c r="W159" s="39"/>
      <c r="X159" s="39"/>
      <c r="Y159" s="39"/>
      <c r="Z159" s="39"/>
      <c r="AA159" s="39"/>
      <c r="AB159" s="39"/>
      <c r="AC159" s="39"/>
      <c r="AD159" s="39"/>
      <c r="AE159" s="39"/>
      <c r="AR159" s="226" t="s">
        <v>201</v>
      </c>
      <c r="AT159" s="226" t="s">
        <v>197</v>
      </c>
      <c r="AU159" s="226" t="s">
        <v>86</v>
      </c>
      <c r="AY159" s="17" t="s">
        <v>194</v>
      </c>
      <c r="BE159" s="227">
        <f>IF(N159="základní",J159,0)</f>
        <v>0</v>
      </c>
      <c r="BF159" s="227">
        <f>IF(N159="snížená",J159,0)</f>
        <v>0</v>
      </c>
      <c r="BG159" s="227">
        <f>IF(N159="zákl. přenesená",J159,0)</f>
        <v>0</v>
      </c>
      <c r="BH159" s="227">
        <f>IF(N159="sníž. přenesená",J159,0)</f>
        <v>0</v>
      </c>
      <c r="BI159" s="227">
        <f>IF(N159="nulová",J159,0)</f>
        <v>0</v>
      </c>
      <c r="BJ159" s="17" t="s">
        <v>84</v>
      </c>
      <c r="BK159" s="227">
        <f>ROUND(I159*H159,2)</f>
        <v>0</v>
      </c>
      <c r="BL159" s="17" t="s">
        <v>202</v>
      </c>
      <c r="BM159" s="226" t="s">
        <v>2552</v>
      </c>
    </row>
    <row r="160" s="2" customFormat="1" ht="16.5" customHeight="1">
      <c r="A160" s="39"/>
      <c r="B160" s="40"/>
      <c r="C160" s="261" t="s">
        <v>489</v>
      </c>
      <c r="D160" s="261" t="s">
        <v>222</v>
      </c>
      <c r="E160" s="262" t="s">
        <v>2553</v>
      </c>
      <c r="F160" s="263" t="s">
        <v>2554</v>
      </c>
      <c r="G160" s="264" t="s">
        <v>262</v>
      </c>
      <c r="H160" s="265">
        <v>8</v>
      </c>
      <c r="I160" s="266"/>
      <c r="J160" s="267">
        <f>ROUND(I160*H160,2)</f>
        <v>0</v>
      </c>
      <c r="K160" s="263" t="s">
        <v>200</v>
      </c>
      <c r="L160" s="45"/>
      <c r="M160" s="268" t="s">
        <v>32</v>
      </c>
      <c r="N160" s="269" t="s">
        <v>48</v>
      </c>
      <c r="O160" s="85"/>
      <c r="P160" s="224">
        <f>O160*H160</f>
        <v>0</v>
      </c>
      <c r="Q160" s="224">
        <v>0</v>
      </c>
      <c r="R160" s="224">
        <f>Q160*H160</f>
        <v>0</v>
      </c>
      <c r="S160" s="224">
        <v>0</v>
      </c>
      <c r="T160" s="225">
        <f>S160*H160</f>
        <v>0</v>
      </c>
      <c r="U160" s="39"/>
      <c r="V160" s="39"/>
      <c r="W160" s="39"/>
      <c r="X160" s="39"/>
      <c r="Y160" s="39"/>
      <c r="Z160" s="39"/>
      <c r="AA160" s="39"/>
      <c r="AB160" s="39"/>
      <c r="AC160" s="39"/>
      <c r="AD160" s="39"/>
      <c r="AE160" s="39"/>
      <c r="AR160" s="226" t="s">
        <v>208</v>
      </c>
      <c r="AT160" s="226" t="s">
        <v>222</v>
      </c>
      <c r="AU160" s="226" t="s">
        <v>86</v>
      </c>
      <c r="AY160" s="17" t="s">
        <v>194</v>
      </c>
      <c r="BE160" s="227">
        <f>IF(N160="základní",J160,0)</f>
        <v>0</v>
      </c>
      <c r="BF160" s="227">
        <f>IF(N160="snížená",J160,0)</f>
        <v>0</v>
      </c>
      <c r="BG160" s="227">
        <f>IF(N160="zákl. přenesená",J160,0)</f>
        <v>0</v>
      </c>
      <c r="BH160" s="227">
        <f>IF(N160="sníž. přenesená",J160,0)</f>
        <v>0</v>
      </c>
      <c r="BI160" s="227">
        <f>IF(N160="nulová",J160,0)</f>
        <v>0</v>
      </c>
      <c r="BJ160" s="17" t="s">
        <v>84</v>
      </c>
      <c r="BK160" s="227">
        <f>ROUND(I160*H160,2)</f>
        <v>0</v>
      </c>
      <c r="BL160" s="17" t="s">
        <v>208</v>
      </c>
      <c r="BM160" s="226" t="s">
        <v>2555</v>
      </c>
    </row>
    <row r="161" s="2" customFormat="1" ht="24.15" customHeight="1">
      <c r="A161" s="39"/>
      <c r="B161" s="40"/>
      <c r="C161" s="214" t="s">
        <v>494</v>
      </c>
      <c r="D161" s="214" t="s">
        <v>197</v>
      </c>
      <c r="E161" s="215" t="s">
        <v>2556</v>
      </c>
      <c r="F161" s="216" t="s">
        <v>2557</v>
      </c>
      <c r="G161" s="217" t="s">
        <v>492</v>
      </c>
      <c r="H161" s="218">
        <v>1</v>
      </c>
      <c r="I161" s="219"/>
      <c r="J161" s="220">
        <f>ROUND(I161*H161,2)</f>
        <v>0</v>
      </c>
      <c r="K161" s="216" t="s">
        <v>200</v>
      </c>
      <c r="L161" s="221"/>
      <c r="M161" s="222" t="s">
        <v>32</v>
      </c>
      <c r="N161" s="223" t="s">
        <v>48</v>
      </c>
      <c r="O161" s="85"/>
      <c r="P161" s="224">
        <f>O161*H161</f>
        <v>0</v>
      </c>
      <c r="Q161" s="224">
        <v>0</v>
      </c>
      <c r="R161" s="224">
        <f>Q161*H161</f>
        <v>0</v>
      </c>
      <c r="S161" s="224">
        <v>0</v>
      </c>
      <c r="T161" s="225">
        <f>S161*H161</f>
        <v>0</v>
      </c>
      <c r="U161" s="39"/>
      <c r="V161" s="39"/>
      <c r="W161" s="39"/>
      <c r="X161" s="39"/>
      <c r="Y161" s="39"/>
      <c r="Z161" s="39"/>
      <c r="AA161" s="39"/>
      <c r="AB161" s="39"/>
      <c r="AC161" s="39"/>
      <c r="AD161" s="39"/>
      <c r="AE161" s="39"/>
      <c r="AR161" s="226" t="s">
        <v>524</v>
      </c>
      <c r="AT161" s="226" t="s">
        <v>197</v>
      </c>
      <c r="AU161" s="226" t="s">
        <v>86</v>
      </c>
      <c r="AY161" s="17" t="s">
        <v>194</v>
      </c>
      <c r="BE161" s="227">
        <f>IF(N161="základní",J161,0)</f>
        <v>0</v>
      </c>
      <c r="BF161" s="227">
        <f>IF(N161="snížená",J161,0)</f>
        <v>0</v>
      </c>
      <c r="BG161" s="227">
        <f>IF(N161="zákl. přenesená",J161,0)</f>
        <v>0</v>
      </c>
      <c r="BH161" s="227">
        <f>IF(N161="sníž. přenesená",J161,0)</f>
        <v>0</v>
      </c>
      <c r="BI161" s="227">
        <f>IF(N161="nulová",J161,0)</f>
        <v>0</v>
      </c>
      <c r="BJ161" s="17" t="s">
        <v>84</v>
      </c>
      <c r="BK161" s="227">
        <f>ROUND(I161*H161,2)</f>
        <v>0</v>
      </c>
      <c r="BL161" s="17" t="s">
        <v>524</v>
      </c>
      <c r="BM161" s="226" t="s">
        <v>2558</v>
      </c>
    </row>
    <row r="162" s="2" customFormat="1" ht="66.75" customHeight="1">
      <c r="A162" s="39"/>
      <c r="B162" s="40"/>
      <c r="C162" s="261" t="s">
        <v>500</v>
      </c>
      <c r="D162" s="261" t="s">
        <v>222</v>
      </c>
      <c r="E162" s="262" t="s">
        <v>2559</v>
      </c>
      <c r="F162" s="263" t="s">
        <v>2560</v>
      </c>
      <c r="G162" s="264" t="s">
        <v>262</v>
      </c>
      <c r="H162" s="265">
        <v>1</v>
      </c>
      <c r="I162" s="266"/>
      <c r="J162" s="267">
        <f>ROUND(I162*H162,2)</f>
        <v>0</v>
      </c>
      <c r="K162" s="263" t="s">
        <v>200</v>
      </c>
      <c r="L162" s="45"/>
      <c r="M162" s="268" t="s">
        <v>32</v>
      </c>
      <c r="N162" s="269" t="s">
        <v>48</v>
      </c>
      <c r="O162" s="85"/>
      <c r="P162" s="224">
        <f>O162*H162</f>
        <v>0</v>
      </c>
      <c r="Q162" s="224">
        <v>0</v>
      </c>
      <c r="R162" s="224">
        <f>Q162*H162</f>
        <v>0</v>
      </c>
      <c r="S162" s="224">
        <v>0</v>
      </c>
      <c r="T162" s="225">
        <f>S162*H162</f>
        <v>0</v>
      </c>
      <c r="U162" s="39"/>
      <c r="V162" s="39"/>
      <c r="W162" s="39"/>
      <c r="X162" s="39"/>
      <c r="Y162" s="39"/>
      <c r="Z162" s="39"/>
      <c r="AA162" s="39"/>
      <c r="AB162" s="39"/>
      <c r="AC162" s="39"/>
      <c r="AD162" s="39"/>
      <c r="AE162" s="39"/>
      <c r="AR162" s="226" t="s">
        <v>208</v>
      </c>
      <c r="AT162" s="226" t="s">
        <v>222</v>
      </c>
      <c r="AU162" s="226" t="s">
        <v>86</v>
      </c>
      <c r="AY162" s="17" t="s">
        <v>194</v>
      </c>
      <c r="BE162" s="227">
        <f>IF(N162="základní",J162,0)</f>
        <v>0</v>
      </c>
      <c r="BF162" s="227">
        <f>IF(N162="snížená",J162,0)</f>
        <v>0</v>
      </c>
      <c r="BG162" s="227">
        <f>IF(N162="zákl. přenesená",J162,0)</f>
        <v>0</v>
      </c>
      <c r="BH162" s="227">
        <f>IF(N162="sníž. přenesená",J162,0)</f>
        <v>0</v>
      </c>
      <c r="BI162" s="227">
        <f>IF(N162="nulová",J162,0)</f>
        <v>0</v>
      </c>
      <c r="BJ162" s="17" t="s">
        <v>84</v>
      </c>
      <c r="BK162" s="227">
        <f>ROUND(I162*H162,2)</f>
        <v>0</v>
      </c>
      <c r="BL162" s="17" t="s">
        <v>208</v>
      </c>
      <c r="BM162" s="226" t="s">
        <v>2561</v>
      </c>
    </row>
    <row r="163" s="2" customFormat="1" ht="21.75" customHeight="1">
      <c r="A163" s="39"/>
      <c r="B163" s="40"/>
      <c r="C163" s="214" t="s">
        <v>506</v>
      </c>
      <c r="D163" s="214" t="s">
        <v>197</v>
      </c>
      <c r="E163" s="215" t="s">
        <v>2562</v>
      </c>
      <c r="F163" s="216" t="s">
        <v>2563</v>
      </c>
      <c r="G163" s="217" t="s">
        <v>492</v>
      </c>
      <c r="H163" s="218">
        <v>3</v>
      </c>
      <c r="I163" s="219"/>
      <c r="J163" s="220">
        <f>ROUND(I163*H163,2)</f>
        <v>0</v>
      </c>
      <c r="K163" s="216" t="s">
        <v>200</v>
      </c>
      <c r="L163" s="221"/>
      <c r="M163" s="222" t="s">
        <v>32</v>
      </c>
      <c r="N163" s="223" t="s">
        <v>48</v>
      </c>
      <c r="O163" s="85"/>
      <c r="P163" s="224">
        <f>O163*H163</f>
        <v>0</v>
      </c>
      <c r="Q163" s="224">
        <v>0</v>
      </c>
      <c r="R163" s="224">
        <f>Q163*H163</f>
        <v>0</v>
      </c>
      <c r="S163" s="224">
        <v>0</v>
      </c>
      <c r="T163" s="225">
        <f>S163*H163</f>
        <v>0</v>
      </c>
      <c r="U163" s="39"/>
      <c r="V163" s="39"/>
      <c r="W163" s="39"/>
      <c r="X163" s="39"/>
      <c r="Y163" s="39"/>
      <c r="Z163" s="39"/>
      <c r="AA163" s="39"/>
      <c r="AB163" s="39"/>
      <c r="AC163" s="39"/>
      <c r="AD163" s="39"/>
      <c r="AE163" s="39"/>
      <c r="AR163" s="226" t="s">
        <v>524</v>
      </c>
      <c r="AT163" s="226" t="s">
        <v>197</v>
      </c>
      <c r="AU163" s="226" t="s">
        <v>86</v>
      </c>
      <c r="AY163" s="17" t="s">
        <v>194</v>
      </c>
      <c r="BE163" s="227">
        <f>IF(N163="základní",J163,0)</f>
        <v>0</v>
      </c>
      <c r="BF163" s="227">
        <f>IF(N163="snížená",J163,0)</f>
        <v>0</v>
      </c>
      <c r="BG163" s="227">
        <f>IF(N163="zákl. přenesená",J163,0)</f>
        <v>0</v>
      </c>
      <c r="BH163" s="227">
        <f>IF(N163="sníž. přenesená",J163,0)</f>
        <v>0</v>
      </c>
      <c r="BI163" s="227">
        <f>IF(N163="nulová",J163,0)</f>
        <v>0</v>
      </c>
      <c r="BJ163" s="17" t="s">
        <v>84</v>
      </c>
      <c r="BK163" s="227">
        <f>ROUND(I163*H163,2)</f>
        <v>0</v>
      </c>
      <c r="BL163" s="17" t="s">
        <v>524</v>
      </c>
      <c r="BM163" s="226" t="s">
        <v>2564</v>
      </c>
    </row>
    <row r="164" s="2" customFormat="1" ht="66.75" customHeight="1">
      <c r="A164" s="39"/>
      <c r="B164" s="40"/>
      <c r="C164" s="261" t="s">
        <v>510</v>
      </c>
      <c r="D164" s="261" t="s">
        <v>222</v>
      </c>
      <c r="E164" s="262" t="s">
        <v>2565</v>
      </c>
      <c r="F164" s="263" t="s">
        <v>2566</v>
      </c>
      <c r="G164" s="264" t="s">
        <v>262</v>
      </c>
      <c r="H164" s="265">
        <v>3</v>
      </c>
      <c r="I164" s="266"/>
      <c r="J164" s="267">
        <f>ROUND(I164*H164,2)</f>
        <v>0</v>
      </c>
      <c r="K164" s="263" t="s">
        <v>200</v>
      </c>
      <c r="L164" s="45"/>
      <c r="M164" s="268" t="s">
        <v>32</v>
      </c>
      <c r="N164" s="269" t="s">
        <v>48</v>
      </c>
      <c r="O164" s="85"/>
      <c r="P164" s="224">
        <f>O164*H164</f>
        <v>0</v>
      </c>
      <c r="Q164" s="224">
        <v>0</v>
      </c>
      <c r="R164" s="224">
        <f>Q164*H164</f>
        <v>0</v>
      </c>
      <c r="S164" s="224">
        <v>0</v>
      </c>
      <c r="T164" s="225">
        <f>S164*H164</f>
        <v>0</v>
      </c>
      <c r="U164" s="39"/>
      <c r="V164" s="39"/>
      <c r="W164" s="39"/>
      <c r="X164" s="39"/>
      <c r="Y164" s="39"/>
      <c r="Z164" s="39"/>
      <c r="AA164" s="39"/>
      <c r="AB164" s="39"/>
      <c r="AC164" s="39"/>
      <c r="AD164" s="39"/>
      <c r="AE164" s="39"/>
      <c r="AR164" s="226" t="s">
        <v>208</v>
      </c>
      <c r="AT164" s="226" t="s">
        <v>222</v>
      </c>
      <c r="AU164" s="226" t="s">
        <v>86</v>
      </c>
      <c r="AY164" s="17" t="s">
        <v>194</v>
      </c>
      <c r="BE164" s="227">
        <f>IF(N164="základní",J164,0)</f>
        <v>0</v>
      </c>
      <c r="BF164" s="227">
        <f>IF(N164="snížená",J164,0)</f>
        <v>0</v>
      </c>
      <c r="BG164" s="227">
        <f>IF(N164="zákl. přenesená",J164,0)</f>
        <v>0</v>
      </c>
      <c r="BH164" s="227">
        <f>IF(N164="sníž. přenesená",J164,0)</f>
        <v>0</v>
      </c>
      <c r="BI164" s="227">
        <f>IF(N164="nulová",J164,0)</f>
        <v>0</v>
      </c>
      <c r="BJ164" s="17" t="s">
        <v>84</v>
      </c>
      <c r="BK164" s="227">
        <f>ROUND(I164*H164,2)</f>
        <v>0</v>
      </c>
      <c r="BL164" s="17" t="s">
        <v>208</v>
      </c>
      <c r="BM164" s="226" t="s">
        <v>2567</v>
      </c>
    </row>
    <row r="165" s="2" customFormat="1" ht="16.5" customHeight="1">
      <c r="A165" s="39"/>
      <c r="B165" s="40"/>
      <c r="C165" s="214" t="s">
        <v>521</v>
      </c>
      <c r="D165" s="214" t="s">
        <v>197</v>
      </c>
      <c r="E165" s="215" t="s">
        <v>2568</v>
      </c>
      <c r="F165" s="216" t="s">
        <v>2569</v>
      </c>
      <c r="G165" s="217" t="s">
        <v>262</v>
      </c>
      <c r="H165" s="218">
        <v>1</v>
      </c>
      <c r="I165" s="219"/>
      <c r="J165" s="220">
        <f>ROUND(I165*H165,2)</f>
        <v>0</v>
      </c>
      <c r="K165" s="216" t="s">
        <v>200</v>
      </c>
      <c r="L165" s="221"/>
      <c r="M165" s="222" t="s">
        <v>32</v>
      </c>
      <c r="N165" s="223" t="s">
        <v>48</v>
      </c>
      <c r="O165" s="85"/>
      <c r="P165" s="224">
        <f>O165*H165</f>
        <v>0</v>
      </c>
      <c r="Q165" s="224">
        <v>0</v>
      </c>
      <c r="R165" s="224">
        <f>Q165*H165</f>
        <v>0</v>
      </c>
      <c r="S165" s="224">
        <v>0</v>
      </c>
      <c r="T165" s="225">
        <f>S165*H165</f>
        <v>0</v>
      </c>
      <c r="U165" s="39"/>
      <c r="V165" s="39"/>
      <c r="W165" s="39"/>
      <c r="X165" s="39"/>
      <c r="Y165" s="39"/>
      <c r="Z165" s="39"/>
      <c r="AA165" s="39"/>
      <c r="AB165" s="39"/>
      <c r="AC165" s="39"/>
      <c r="AD165" s="39"/>
      <c r="AE165" s="39"/>
      <c r="AR165" s="226" t="s">
        <v>524</v>
      </c>
      <c r="AT165" s="226" t="s">
        <v>197</v>
      </c>
      <c r="AU165" s="226" t="s">
        <v>86</v>
      </c>
      <c r="AY165" s="17" t="s">
        <v>194</v>
      </c>
      <c r="BE165" s="227">
        <f>IF(N165="základní",J165,0)</f>
        <v>0</v>
      </c>
      <c r="BF165" s="227">
        <f>IF(N165="snížená",J165,0)</f>
        <v>0</v>
      </c>
      <c r="BG165" s="227">
        <f>IF(N165="zákl. přenesená",J165,0)</f>
        <v>0</v>
      </c>
      <c r="BH165" s="227">
        <f>IF(N165="sníž. přenesená",J165,0)</f>
        <v>0</v>
      </c>
      <c r="BI165" s="227">
        <f>IF(N165="nulová",J165,0)</f>
        <v>0</v>
      </c>
      <c r="BJ165" s="17" t="s">
        <v>84</v>
      </c>
      <c r="BK165" s="227">
        <f>ROUND(I165*H165,2)</f>
        <v>0</v>
      </c>
      <c r="BL165" s="17" t="s">
        <v>524</v>
      </c>
      <c r="BM165" s="226" t="s">
        <v>2570</v>
      </c>
    </row>
    <row r="166" s="2" customFormat="1" ht="16.5" customHeight="1">
      <c r="A166" s="39"/>
      <c r="B166" s="40"/>
      <c r="C166" s="214" t="s">
        <v>202</v>
      </c>
      <c r="D166" s="214" t="s">
        <v>197</v>
      </c>
      <c r="E166" s="215" t="s">
        <v>2571</v>
      </c>
      <c r="F166" s="216" t="s">
        <v>2572</v>
      </c>
      <c r="G166" s="217" t="s">
        <v>262</v>
      </c>
      <c r="H166" s="218">
        <v>1</v>
      </c>
      <c r="I166" s="219"/>
      <c r="J166" s="220">
        <f>ROUND(I166*H166,2)</f>
        <v>0</v>
      </c>
      <c r="K166" s="216" t="s">
        <v>200</v>
      </c>
      <c r="L166" s="221"/>
      <c r="M166" s="222" t="s">
        <v>32</v>
      </c>
      <c r="N166" s="223" t="s">
        <v>48</v>
      </c>
      <c r="O166" s="85"/>
      <c r="P166" s="224">
        <f>O166*H166</f>
        <v>0</v>
      </c>
      <c r="Q166" s="224">
        <v>0</v>
      </c>
      <c r="R166" s="224">
        <f>Q166*H166</f>
        <v>0</v>
      </c>
      <c r="S166" s="224">
        <v>0</v>
      </c>
      <c r="T166" s="225">
        <f>S166*H166</f>
        <v>0</v>
      </c>
      <c r="U166" s="39"/>
      <c r="V166" s="39"/>
      <c r="W166" s="39"/>
      <c r="X166" s="39"/>
      <c r="Y166" s="39"/>
      <c r="Z166" s="39"/>
      <c r="AA166" s="39"/>
      <c r="AB166" s="39"/>
      <c r="AC166" s="39"/>
      <c r="AD166" s="39"/>
      <c r="AE166" s="39"/>
      <c r="AR166" s="226" t="s">
        <v>201</v>
      </c>
      <c r="AT166" s="226" t="s">
        <v>197</v>
      </c>
      <c r="AU166" s="226" t="s">
        <v>86</v>
      </c>
      <c r="AY166" s="17" t="s">
        <v>194</v>
      </c>
      <c r="BE166" s="227">
        <f>IF(N166="základní",J166,0)</f>
        <v>0</v>
      </c>
      <c r="BF166" s="227">
        <f>IF(N166="snížená",J166,0)</f>
        <v>0</v>
      </c>
      <c r="BG166" s="227">
        <f>IF(N166="zákl. přenesená",J166,0)</f>
        <v>0</v>
      </c>
      <c r="BH166" s="227">
        <f>IF(N166="sníž. přenesená",J166,0)</f>
        <v>0</v>
      </c>
      <c r="BI166" s="227">
        <f>IF(N166="nulová",J166,0)</f>
        <v>0</v>
      </c>
      <c r="BJ166" s="17" t="s">
        <v>84</v>
      </c>
      <c r="BK166" s="227">
        <f>ROUND(I166*H166,2)</f>
        <v>0</v>
      </c>
      <c r="BL166" s="17" t="s">
        <v>202</v>
      </c>
      <c r="BM166" s="226" t="s">
        <v>2573</v>
      </c>
    </row>
    <row r="167" s="2" customFormat="1" ht="16.5" customHeight="1">
      <c r="A167" s="39"/>
      <c r="B167" s="40"/>
      <c r="C167" s="261" t="s">
        <v>530</v>
      </c>
      <c r="D167" s="261" t="s">
        <v>222</v>
      </c>
      <c r="E167" s="262" t="s">
        <v>2574</v>
      </c>
      <c r="F167" s="263" t="s">
        <v>2575</v>
      </c>
      <c r="G167" s="264" t="s">
        <v>262</v>
      </c>
      <c r="H167" s="265">
        <v>1</v>
      </c>
      <c r="I167" s="266"/>
      <c r="J167" s="267">
        <f>ROUND(I167*H167,2)</f>
        <v>0</v>
      </c>
      <c r="K167" s="263" t="s">
        <v>200</v>
      </c>
      <c r="L167" s="45"/>
      <c r="M167" s="268" t="s">
        <v>32</v>
      </c>
      <c r="N167" s="269" t="s">
        <v>48</v>
      </c>
      <c r="O167" s="85"/>
      <c r="P167" s="224">
        <f>O167*H167</f>
        <v>0</v>
      </c>
      <c r="Q167" s="224">
        <v>0</v>
      </c>
      <c r="R167" s="224">
        <f>Q167*H167</f>
        <v>0</v>
      </c>
      <c r="S167" s="224">
        <v>0</v>
      </c>
      <c r="T167" s="225">
        <f>S167*H167</f>
        <v>0</v>
      </c>
      <c r="U167" s="39"/>
      <c r="V167" s="39"/>
      <c r="W167" s="39"/>
      <c r="X167" s="39"/>
      <c r="Y167" s="39"/>
      <c r="Z167" s="39"/>
      <c r="AA167" s="39"/>
      <c r="AB167" s="39"/>
      <c r="AC167" s="39"/>
      <c r="AD167" s="39"/>
      <c r="AE167" s="39"/>
      <c r="AR167" s="226" t="s">
        <v>208</v>
      </c>
      <c r="AT167" s="226" t="s">
        <v>222</v>
      </c>
      <c r="AU167" s="226" t="s">
        <v>86</v>
      </c>
      <c r="AY167" s="17" t="s">
        <v>194</v>
      </c>
      <c r="BE167" s="227">
        <f>IF(N167="základní",J167,0)</f>
        <v>0</v>
      </c>
      <c r="BF167" s="227">
        <f>IF(N167="snížená",J167,0)</f>
        <v>0</v>
      </c>
      <c r="BG167" s="227">
        <f>IF(N167="zákl. přenesená",J167,0)</f>
        <v>0</v>
      </c>
      <c r="BH167" s="227">
        <f>IF(N167="sníž. přenesená",J167,0)</f>
        <v>0</v>
      </c>
      <c r="BI167" s="227">
        <f>IF(N167="nulová",J167,0)</f>
        <v>0</v>
      </c>
      <c r="BJ167" s="17" t="s">
        <v>84</v>
      </c>
      <c r="BK167" s="227">
        <f>ROUND(I167*H167,2)</f>
        <v>0</v>
      </c>
      <c r="BL167" s="17" t="s">
        <v>208</v>
      </c>
      <c r="BM167" s="226" t="s">
        <v>2576</v>
      </c>
    </row>
    <row r="168" s="2" customFormat="1" ht="16.5" customHeight="1">
      <c r="A168" s="39"/>
      <c r="B168" s="40"/>
      <c r="C168" s="214" t="s">
        <v>369</v>
      </c>
      <c r="D168" s="214" t="s">
        <v>197</v>
      </c>
      <c r="E168" s="215" t="s">
        <v>2577</v>
      </c>
      <c r="F168" s="216" t="s">
        <v>2578</v>
      </c>
      <c r="G168" s="217" t="s">
        <v>262</v>
      </c>
      <c r="H168" s="218">
        <v>1</v>
      </c>
      <c r="I168" s="219"/>
      <c r="J168" s="220">
        <f>ROUND(I168*H168,2)</f>
        <v>0</v>
      </c>
      <c r="K168" s="216" t="s">
        <v>200</v>
      </c>
      <c r="L168" s="221"/>
      <c r="M168" s="222" t="s">
        <v>32</v>
      </c>
      <c r="N168" s="223" t="s">
        <v>48</v>
      </c>
      <c r="O168" s="85"/>
      <c r="P168" s="224">
        <f>O168*H168</f>
        <v>0</v>
      </c>
      <c r="Q168" s="224">
        <v>0</v>
      </c>
      <c r="R168" s="224">
        <f>Q168*H168</f>
        <v>0</v>
      </c>
      <c r="S168" s="224">
        <v>0</v>
      </c>
      <c r="T168" s="225">
        <f>S168*H168</f>
        <v>0</v>
      </c>
      <c r="U168" s="39"/>
      <c r="V168" s="39"/>
      <c r="W168" s="39"/>
      <c r="X168" s="39"/>
      <c r="Y168" s="39"/>
      <c r="Z168" s="39"/>
      <c r="AA168" s="39"/>
      <c r="AB168" s="39"/>
      <c r="AC168" s="39"/>
      <c r="AD168" s="39"/>
      <c r="AE168" s="39"/>
      <c r="AR168" s="226" t="s">
        <v>524</v>
      </c>
      <c r="AT168" s="226" t="s">
        <v>197</v>
      </c>
      <c r="AU168" s="226" t="s">
        <v>86</v>
      </c>
      <c r="AY168" s="17" t="s">
        <v>194</v>
      </c>
      <c r="BE168" s="227">
        <f>IF(N168="základní",J168,0)</f>
        <v>0</v>
      </c>
      <c r="BF168" s="227">
        <f>IF(N168="snížená",J168,0)</f>
        <v>0</v>
      </c>
      <c r="BG168" s="227">
        <f>IF(N168="zákl. přenesená",J168,0)</f>
        <v>0</v>
      </c>
      <c r="BH168" s="227">
        <f>IF(N168="sníž. přenesená",J168,0)</f>
        <v>0</v>
      </c>
      <c r="BI168" s="227">
        <f>IF(N168="nulová",J168,0)</f>
        <v>0</v>
      </c>
      <c r="BJ168" s="17" t="s">
        <v>84</v>
      </c>
      <c r="BK168" s="227">
        <f>ROUND(I168*H168,2)</f>
        <v>0</v>
      </c>
      <c r="BL168" s="17" t="s">
        <v>524</v>
      </c>
      <c r="BM168" s="226" t="s">
        <v>2579</v>
      </c>
    </row>
    <row r="169" s="2" customFormat="1" ht="16.5" customHeight="1">
      <c r="A169" s="39"/>
      <c r="B169" s="40"/>
      <c r="C169" s="214" t="s">
        <v>537</v>
      </c>
      <c r="D169" s="214" t="s">
        <v>197</v>
      </c>
      <c r="E169" s="215" t="s">
        <v>2580</v>
      </c>
      <c r="F169" s="216" t="s">
        <v>2581</v>
      </c>
      <c r="G169" s="217" t="s">
        <v>262</v>
      </c>
      <c r="H169" s="218">
        <v>1</v>
      </c>
      <c r="I169" s="219"/>
      <c r="J169" s="220">
        <f>ROUND(I169*H169,2)</f>
        <v>0</v>
      </c>
      <c r="K169" s="216" t="s">
        <v>200</v>
      </c>
      <c r="L169" s="221"/>
      <c r="M169" s="222" t="s">
        <v>32</v>
      </c>
      <c r="N169" s="223" t="s">
        <v>48</v>
      </c>
      <c r="O169" s="85"/>
      <c r="P169" s="224">
        <f>O169*H169</f>
        <v>0</v>
      </c>
      <c r="Q169" s="224">
        <v>0</v>
      </c>
      <c r="R169" s="224">
        <f>Q169*H169</f>
        <v>0</v>
      </c>
      <c r="S169" s="224">
        <v>0</v>
      </c>
      <c r="T169" s="225">
        <f>S169*H169</f>
        <v>0</v>
      </c>
      <c r="U169" s="39"/>
      <c r="V169" s="39"/>
      <c r="W169" s="39"/>
      <c r="X169" s="39"/>
      <c r="Y169" s="39"/>
      <c r="Z169" s="39"/>
      <c r="AA169" s="39"/>
      <c r="AB169" s="39"/>
      <c r="AC169" s="39"/>
      <c r="AD169" s="39"/>
      <c r="AE169" s="39"/>
      <c r="AR169" s="226" t="s">
        <v>524</v>
      </c>
      <c r="AT169" s="226" t="s">
        <v>197</v>
      </c>
      <c r="AU169" s="226" t="s">
        <v>86</v>
      </c>
      <c r="AY169" s="17" t="s">
        <v>194</v>
      </c>
      <c r="BE169" s="227">
        <f>IF(N169="základní",J169,0)</f>
        <v>0</v>
      </c>
      <c r="BF169" s="227">
        <f>IF(N169="snížená",J169,0)</f>
        <v>0</v>
      </c>
      <c r="BG169" s="227">
        <f>IF(N169="zákl. přenesená",J169,0)</f>
        <v>0</v>
      </c>
      <c r="BH169" s="227">
        <f>IF(N169="sníž. přenesená",J169,0)</f>
        <v>0</v>
      </c>
      <c r="BI169" s="227">
        <f>IF(N169="nulová",J169,0)</f>
        <v>0</v>
      </c>
      <c r="BJ169" s="17" t="s">
        <v>84</v>
      </c>
      <c r="BK169" s="227">
        <f>ROUND(I169*H169,2)</f>
        <v>0</v>
      </c>
      <c r="BL169" s="17" t="s">
        <v>524</v>
      </c>
      <c r="BM169" s="226" t="s">
        <v>2582</v>
      </c>
    </row>
    <row r="170" s="2" customFormat="1" ht="16.5" customHeight="1">
      <c r="A170" s="39"/>
      <c r="B170" s="40"/>
      <c r="C170" s="261" t="s">
        <v>541</v>
      </c>
      <c r="D170" s="261" t="s">
        <v>222</v>
      </c>
      <c r="E170" s="262" t="s">
        <v>2583</v>
      </c>
      <c r="F170" s="263" t="s">
        <v>2584</v>
      </c>
      <c r="G170" s="264" t="s">
        <v>262</v>
      </c>
      <c r="H170" s="265">
        <v>1</v>
      </c>
      <c r="I170" s="266"/>
      <c r="J170" s="267">
        <f>ROUND(I170*H170,2)</f>
        <v>0</v>
      </c>
      <c r="K170" s="263" t="s">
        <v>200</v>
      </c>
      <c r="L170" s="45"/>
      <c r="M170" s="268" t="s">
        <v>32</v>
      </c>
      <c r="N170" s="269" t="s">
        <v>48</v>
      </c>
      <c r="O170" s="85"/>
      <c r="P170" s="224">
        <f>O170*H170</f>
        <v>0</v>
      </c>
      <c r="Q170" s="224">
        <v>0</v>
      </c>
      <c r="R170" s="224">
        <f>Q170*H170</f>
        <v>0</v>
      </c>
      <c r="S170" s="224">
        <v>0</v>
      </c>
      <c r="T170" s="225">
        <f>S170*H170</f>
        <v>0</v>
      </c>
      <c r="U170" s="39"/>
      <c r="V170" s="39"/>
      <c r="W170" s="39"/>
      <c r="X170" s="39"/>
      <c r="Y170" s="39"/>
      <c r="Z170" s="39"/>
      <c r="AA170" s="39"/>
      <c r="AB170" s="39"/>
      <c r="AC170" s="39"/>
      <c r="AD170" s="39"/>
      <c r="AE170" s="39"/>
      <c r="AR170" s="226" t="s">
        <v>208</v>
      </c>
      <c r="AT170" s="226" t="s">
        <v>222</v>
      </c>
      <c r="AU170" s="226" t="s">
        <v>86</v>
      </c>
      <c r="AY170" s="17" t="s">
        <v>194</v>
      </c>
      <c r="BE170" s="227">
        <f>IF(N170="základní",J170,0)</f>
        <v>0</v>
      </c>
      <c r="BF170" s="227">
        <f>IF(N170="snížená",J170,0)</f>
        <v>0</v>
      </c>
      <c r="BG170" s="227">
        <f>IF(N170="zákl. přenesená",J170,0)</f>
        <v>0</v>
      </c>
      <c r="BH170" s="227">
        <f>IF(N170="sníž. přenesená",J170,0)</f>
        <v>0</v>
      </c>
      <c r="BI170" s="227">
        <f>IF(N170="nulová",J170,0)</f>
        <v>0</v>
      </c>
      <c r="BJ170" s="17" t="s">
        <v>84</v>
      </c>
      <c r="BK170" s="227">
        <f>ROUND(I170*H170,2)</f>
        <v>0</v>
      </c>
      <c r="BL170" s="17" t="s">
        <v>208</v>
      </c>
      <c r="BM170" s="226" t="s">
        <v>2585</v>
      </c>
    </row>
    <row r="171" s="2" customFormat="1" ht="16.5" customHeight="1">
      <c r="A171" s="39"/>
      <c r="B171" s="40"/>
      <c r="C171" s="214" t="s">
        <v>545</v>
      </c>
      <c r="D171" s="214" t="s">
        <v>197</v>
      </c>
      <c r="E171" s="215" t="s">
        <v>2586</v>
      </c>
      <c r="F171" s="216" t="s">
        <v>2587</v>
      </c>
      <c r="G171" s="217" t="s">
        <v>262</v>
      </c>
      <c r="H171" s="218">
        <v>2</v>
      </c>
      <c r="I171" s="219"/>
      <c r="J171" s="220">
        <f>ROUND(I171*H171,2)</f>
        <v>0</v>
      </c>
      <c r="K171" s="216" t="s">
        <v>200</v>
      </c>
      <c r="L171" s="221"/>
      <c r="M171" s="222" t="s">
        <v>32</v>
      </c>
      <c r="N171" s="223" t="s">
        <v>48</v>
      </c>
      <c r="O171" s="85"/>
      <c r="P171" s="224">
        <f>O171*H171</f>
        <v>0</v>
      </c>
      <c r="Q171" s="224">
        <v>0</v>
      </c>
      <c r="R171" s="224">
        <f>Q171*H171</f>
        <v>0</v>
      </c>
      <c r="S171" s="224">
        <v>0</v>
      </c>
      <c r="T171" s="225">
        <f>S171*H171</f>
        <v>0</v>
      </c>
      <c r="U171" s="39"/>
      <c r="V171" s="39"/>
      <c r="W171" s="39"/>
      <c r="X171" s="39"/>
      <c r="Y171" s="39"/>
      <c r="Z171" s="39"/>
      <c r="AA171" s="39"/>
      <c r="AB171" s="39"/>
      <c r="AC171" s="39"/>
      <c r="AD171" s="39"/>
      <c r="AE171" s="39"/>
      <c r="AR171" s="226" t="s">
        <v>524</v>
      </c>
      <c r="AT171" s="226" t="s">
        <v>197</v>
      </c>
      <c r="AU171" s="226" t="s">
        <v>86</v>
      </c>
      <c r="AY171" s="17" t="s">
        <v>194</v>
      </c>
      <c r="BE171" s="227">
        <f>IF(N171="základní",J171,0)</f>
        <v>0</v>
      </c>
      <c r="BF171" s="227">
        <f>IF(N171="snížená",J171,0)</f>
        <v>0</v>
      </c>
      <c r="BG171" s="227">
        <f>IF(N171="zákl. přenesená",J171,0)</f>
        <v>0</v>
      </c>
      <c r="BH171" s="227">
        <f>IF(N171="sníž. přenesená",J171,0)</f>
        <v>0</v>
      </c>
      <c r="BI171" s="227">
        <f>IF(N171="nulová",J171,0)</f>
        <v>0</v>
      </c>
      <c r="BJ171" s="17" t="s">
        <v>84</v>
      </c>
      <c r="BK171" s="227">
        <f>ROUND(I171*H171,2)</f>
        <v>0</v>
      </c>
      <c r="BL171" s="17" t="s">
        <v>524</v>
      </c>
      <c r="BM171" s="226" t="s">
        <v>2588</v>
      </c>
    </row>
    <row r="172" s="2" customFormat="1" ht="16.5" customHeight="1">
      <c r="A172" s="39"/>
      <c r="B172" s="40"/>
      <c r="C172" s="214" t="s">
        <v>549</v>
      </c>
      <c r="D172" s="214" t="s">
        <v>197</v>
      </c>
      <c r="E172" s="215" t="s">
        <v>2589</v>
      </c>
      <c r="F172" s="216" t="s">
        <v>2590</v>
      </c>
      <c r="G172" s="217" t="s">
        <v>262</v>
      </c>
      <c r="H172" s="218">
        <v>2</v>
      </c>
      <c r="I172" s="219"/>
      <c r="J172" s="220">
        <f>ROUND(I172*H172,2)</f>
        <v>0</v>
      </c>
      <c r="K172" s="216" t="s">
        <v>200</v>
      </c>
      <c r="L172" s="221"/>
      <c r="M172" s="222" t="s">
        <v>32</v>
      </c>
      <c r="N172" s="223" t="s">
        <v>48</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201</v>
      </c>
      <c r="AT172" s="226" t="s">
        <v>197</v>
      </c>
      <c r="AU172" s="226" t="s">
        <v>86</v>
      </c>
      <c r="AY172" s="17" t="s">
        <v>194</v>
      </c>
      <c r="BE172" s="227">
        <f>IF(N172="základní",J172,0)</f>
        <v>0</v>
      </c>
      <c r="BF172" s="227">
        <f>IF(N172="snížená",J172,0)</f>
        <v>0</v>
      </c>
      <c r="BG172" s="227">
        <f>IF(N172="zákl. přenesená",J172,0)</f>
        <v>0</v>
      </c>
      <c r="BH172" s="227">
        <f>IF(N172="sníž. přenesená",J172,0)</f>
        <v>0</v>
      </c>
      <c r="BI172" s="227">
        <f>IF(N172="nulová",J172,0)</f>
        <v>0</v>
      </c>
      <c r="BJ172" s="17" t="s">
        <v>84</v>
      </c>
      <c r="BK172" s="227">
        <f>ROUND(I172*H172,2)</f>
        <v>0</v>
      </c>
      <c r="BL172" s="17" t="s">
        <v>202</v>
      </c>
      <c r="BM172" s="226" t="s">
        <v>2591</v>
      </c>
    </row>
    <row r="173" s="2" customFormat="1" ht="16.5" customHeight="1">
      <c r="A173" s="39"/>
      <c r="B173" s="40"/>
      <c r="C173" s="214" t="s">
        <v>553</v>
      </c>
      <c r="D173" s="214" t="s">
        <v>197</v>
      </c>
      <c r="E173" s="215" t="s">
        <v>2592</v>
      </c>
      <c r="F173" s="216" t="s">
        <v>2593</v>
      </c>
      <c r="G173" s="217" t="s">
        <v>262</v>
      </c>
      <c r="H173" s="218">
        <v>2</v>
      </c>
      <c r="I173" s="219"/>
      <c r="J173" s="220">
        <f>ROUND(I173*H173,2)</f>
        <v>0</v>
      </c>
      <c r="K173" s="216" t="s">
        <v>200</v>
      </c>
      <c r="L173" s="221"/>
      <c r="M173" s="222" t="s">
        <v>32</v>
      </c>
      <c r="N173" s="223" t="s">
        <v>48</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201</v>
      </c>
      <c r="AT173" s="226" t="s">
        <v>197</v>
      </c>
      <c r="AU173" s="226" t="s">
        <v>86</v>
      </c>
      <c r="AY173" s="17" t="s">
        <v>194</v>
      </c>
      <c r="BE173" s="227">
        <f>IF(N173="základní",J173,0)</f>
        <v>0</v>
      </c>
      <c r="BF173" s="227">
        <f>IF(N173="snížená",J173,0)</f>
        <v>0</v>
      </c>
      <c r="BG173" s="227">
        <f>IF(N173="zákl. přenesená",J173,0)</f>
        <v>0</v>
      </c>
      <c r="BH173" s="227">
        <f>IF(N173="sníž. přenesená",J173,0)</f>
        <v>0</v>
      </c>
      <c r="BI173" s="227">
        <f>IF(N173="nulová",J173,0)</f>
        <v>0</v>
      </c>
      <c r="BJ173" s="17" t="s">
        <v>84</v>
      </c>
      <c r="BK173" s="227">
        <f>ROUND(I173*H173,2)</f>
        <v>0</v>
      </c>
      <c r="BL173" s="17" t="s">
        <v>202</v>
      </c>
      <c r="BM173" s="226" t="s">
        <v>2594</v>
      </c>
    </row>
    <row r="174" s="2" customFormat="1" ht="16.5" customHeight="1">
      <c r="A174" s="39"/>
      <c r="B174" s="40"/>
      <c r="C174" s="214" t="s">
        <v>557</v>
      </c>
      <c r="D174" s="214" t="s">
        <v>197</v>
      </c>
      <c r="E174" s="215" t="s">
        <v>2595</v>
      </c>
      <c r="F174" s="216" t="s">
        <v>2596</v>
      </c>
      <c r="G174" s="217" t="s">
        <v>262</v>
      </c>
      <c r="H174" s="218">
        <v>2</v>
      </c>
      <c r="I174" s="219"/>
      <c r="J174" s="220">
        <f>ROUND(I174*H174,2)</f>
        <v>0</v>
      </c>
      <c r="K174" s="216" t="s">
        <v>200</v>
      </c>
      <c r="L174" s="221"/>
      <c r="M174" s="222" t="s">
        <v>32</v>
      </c>
      <c r="N174" s="223" t="s">
        <v>48</v>
      </c>
      <c r="O174" s="85"/>
      <c r="P174" s="224">
        <f>O174*H174</f>
        <v>0</v>
      </c>
      <c r="Q174" s="224">
        <v>0</v>
      </c>
      <c r="R174" s="224">
        <f>Q174*H174</f>
        <v>0</v>
      </c>
      <c r="S174" s="224">
        <v>0</v>
      </c>
      <c r="T174" s="225">
        <f>S174*H174</f>
        <v>0</v>
      </c>
      <c r="U174" s="39"/>
      <c r="V174" s="39"/>
      <c r="W174" s="39"/>
      <c r="X174" s="39"/>
      <c r="Y174" s="39"/>
      <c r="Z174" s="39"/>
      <c r="AA174" s="39"/>
      <c r="AB174" s="39"/>
      <c r="AC174" s="39"/>
      <c r="AD174" s="39"/>
      <c r="AE174" s="39"/>
      <c r="AR174" s="226" t="s">
        <v>201</v>
      </c>
      <c r="AT174" s="226" t="s">
        <v>197</v>
      </c>
      <c r="AU174" s="226" t="s">
        <v>86</v>
      </c>
      <c r="AY174" s="17" t="s">
        <v>194</v>
      </c>
      <c r="BE174" s="227">
        <f>IF(N174="základní",J174,0)</f>
        <v>0</v>
      </c>
      <c r="BF174" s="227">
        <f>IF(N174="snížená",J174,0)</f>
        <v>0</v>
      </c>
      <c r="BG174" s="227">
        <f>IF(N174="zákl. přenesená",J174,0)</f>
        <v>0</v>
      </c>
      <c r="BH174" s="227">
        <f>IF(N174="sníž. přenesená",J174,0)</f>
        <v>0</v>
      </c>
      <c r="BI174" s="227">
        <f>IF(N174="nulová",J174,0)</f>
        <v>0</v>
      </c>
      <c r="BJ174" s="17" t="s">
        <v>84</v>
      </c>
      <c r="BK174" s="227">
        <f>ROUND(I174*H174,2)</f>
        <v>0</v>
      </c>
      <c r="BL174" s="17" t="s">
        <v>202</v>
      </c>
      <c r="BM174" s="226" t="s">
        <v>2597</v>
      </c>
    </row>
    <row r="175" s="2" customFormat="1" ht="16.5" customHeight="1">
      <c r="A175" s="39"/>
      <c r="B175" s="40"/>
      <c r="C175" s="214" t="s">
        <v>563</v>
      </c>
      <c r="D175" s="214" t="s">
        <v>197</v>
      </c>
      <c r="E175" s="215" t="s">
        <v>2598</v>
      </c>
      <c r="F175" s="216" t="s">
        <v>2599</v>
      </c>
      <c r="G175" s="217" t="s">
        <v>262</v>
      </c>
      <c r="H175" s="218">
        <v>4</v>
      </c>
      <c r="I175" s="219"/>
      <c r="J175" s="220">
        <f>ROUND(I175*H175,2)</f>
        <v>0</v>
      </c>
      <c r="K175" s="216" t="s">
        <v>200</v>
      </c>
      <c r="L175" s="221"/>
      <c r="M175" s="222" t="s">
        <v>32</v>
      </c>
      <c r="N175" s="223" t="s">
        <v>48</v>
      </c>
      <c r="O175" s="85"/>
      <c r="P175" s="224">
        <f>O175*H175</f>
        <v>0</v>
      </c>
      <c r="Q175" s="224">
        <v>0</v>
      </c>
      <c r="R175" s="224">
        <f>Q175*H175</f>
        <v>0</v>
      </c>
      <c r="S175" s="224">
        <v>0</v>
      </c>
      <c r="T175" s="225">
        <f>S175*H175</f>
        <v>0</v>
      </c>
      <c r="U175" s="39"/>
      <c r="V175" s="39"/>
      <c r="W175" s="39"/>
      <c r="X175" s="39"/>
      <c r="Y175" s="39"/>
      <c r="Z175" s="39"/>
      <c r="AA175" s="39"/>
      <c r="AB175" s="39"/>
      <c r="AC175" s="39"/>
      <c r="AD175" s="39"/>
      <c r="AE175" s="39"/>
      <c r="AR175" s="226" t="s">
        <v>201</v>
      </c>
      <c r="AT175" s="226" t="s">
        <v>197</v>
      </c>
      <c r="AU175" s="226" t="s">
        <v>86</v>
      </c>
      <c r="AY175" s="17" t="s">
        <v>194</v>
      </c>
      <c r="BE175" s="227">
        <f>IF(N175="základní",J175,0)</f>
        <v>0</v>
      </c>
      <c r="BF175" s="227">
        <f>IF(N175="snížená",J175,0)</f>
        <v>0</v>
      </c>
      <c r="BG175" s="227">
        <f>IF(N175="zákl. přenesená",J175,0)</f>
        <v>0</v>
      </c>
      <c r="BH175" s="227">
        <f>IF(N175="sníž. přenesená",J175,0)</f>
        <v>0</v>
      </c>
      <c r="BI175" s="227">
        <f>IF(N175="nulová",J175,0)</f>
        <v>0</v>
      </c>
      <c r="BJ175" s="17" t="s">
        <v>84</v>
      </c>
      <c r="BK175" s="227">
        <f>ROUND(I175*H175,2)</f>
        <v>0</v>
      </c>
      <c r="BL175" s="17" t="s">
        <v>202</v>
      </c>
      <c r="BM175" s="226" t="s">
        <v>2600</v>
      </c>
    </row>
    <row r="176" s="2" customFormat="1" ht="16.5" customHeight="1">
      <c r="A176" s="39"/>
      <c r="B176" s="40"/>
      <c r="C176" s="214" t="s">
        <v>574</v>
      </c>
      <c r="D176" s="214" t="s">
        <v>197</v>
      </c>
      <c r="E176" s="215" t="s">
        <v>2601</v>
      </c>
      <c r="F176" s="216" t="s">
        <v>2602</v>
      </c>
      <c r="G176" s="217" t="s">
        <v>262</v>
      </c>
      <c r="H176" s="218">
        <v>1</v>
      </c>
      <c r="I176" s="219"/>
      <c r="J176" s="220">
        <f>ROUND(I176*H176,2)</f>
        <v>0</v>
      </c>
      <c r="K176" s="216" t="s">
        <v>200</v>
      </c>
      <c r="L176" s="221"/>
      <c r="M176" s="222" t="s">
        <v>32</v>
      </c>
      <c r="N176" s="223" t="s">
        <v>48</v>
      </c>
      <c r="O176" s="85"/>
      <c r="P176" s="224">
        <f>O176*H176</f>
        <v>0</v>
      </c>
      <c r="Q176" s="224">
        <v>0</v>
      </c>
      <c r="R176" s="224">
        <f>Q176*H176</f>
        <v>0</v>
      </c>
      <c r="S176" s="224">
        <v>0</v>
      </c>
      <c r="T176" s="225">
        <f>S176*H176</f>
        <v>0</v>
      </c>
      <c r="U176" s="39"/>
      <c r="V176" s="39"/>
      <c r="W176" s="39"/>
      <c r="X176" s="39"/>
      <c r="Y176" s="39"/>
      <c r="Z176" s="39"/>
      <c r="AA176" s="39"/>
      <c r="AB176" s="39"/>
      <c r="AC176" s="39"/>
      <c r="AD176" s="39"/>
      <c r="AE176" s="39"/>
      <c r="AR176" s="226" t="s">
        <v>201</v>
      </c>
      <c r="AT176" s="226" t="s">
        <v>197</v>
      </c>
      <c r="AU176" s="226" t="s">
        <v>86</v>
      </c>
      <c r="AY176" s="17" t="s">
        <v>194</v>
      </c>
      <c r="BE176" s="227">
        <f>IF(N176="základní",J176,0)</f>
        <v>0</v>
      </c>
      <c r="BF176" s="227">
        <f>IF(N176="snížená",J176,0)</f>
        <v>0</v>
      </c>
      <c r="BG176" s="227">
        <f>IF(N176="zákl. přenesená",J176,0)</f>
        <v>0</v>
      </c>
      <c r="BH176" s="227">
        <f>IF(N176="sníž. přenesená",J176,0)</f>
        <v>0</v>
      </c>
      <c r="BI176" s="227">
        <f>IF(N176="nulová",J176,0)</f>
        <v>0</v>
      </c>
      <c r="BJ176" s="17" t="s">
        <v>84</v>
      </c>
      <c r="BK176" s="227">
        <f>ROUND(I176*H176,2)</f>
        <v>0</v>
      </c>
      <c r="BL176" s="17" t="s">
        <v>202</v>
      </c>
      <c r="BM176" s="226" t="s">
        <v>2603</v>
      </c>
    </row>
    <row r="177" s="2" customFormat="1" ht="16.5" customHeight="1">
      <c r="A177" s="39"/>
      <c r="B177" s="40"/>
      <c r="C177" s="214" t="s">
        <v>578</v>
      </c>
      <c r="D177" s="214" t="s">
        <v>197</v>
      </c>
      <c r="E177" s="215" t="s">
        <v>2604</v>
      </c>
      <c r="F177" s="216" t="s">
        <v>2605</v>
      </c>
      <c r="G177" s="217" t="s">
        <v>262</v>
      </c>
      <c r="H177" s="218">
        <v>1</v>
      </c>
      <c r="I177" s="219"/>
      <c r="J177" s="220">
        <f>ROUND(I177*H177,2)</f>
        <v>0</v>
      </c>
      <c r="K177" s="216" t="s">
        <v>200</v>
      </c>
      <c r="L177" s="221"/>
      <c r="M177" s="222" t="s">
        <v>32</v>
      </c>
      <c r="N177" s="223" t="s">
        <v>48</v>
      </c>
      <c r="O177" s="85"/>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524</v>
      </c>
      <c r="AT177" s="226" t="s">
        <v>197</v>
      </c>
      <c r="AU177" s="226" t="s">
        <v>86</v>
      </c>
      <c r="AY177" s="17" t="s">
        <v>194</v>
      </c>
      <c r="BE177" s="227">
        <f>IF(N177="základní",J177,0)</f>
        <v>0</v>
      </c>
      <c r="BF177" s="227">
        <f>IF(N177="snížená",J177,0)</f>
        <v>0</v>
      </c>
      <c r="BG177" s="227">
        <f>IF(N177="zákl. přenesená",J177,0)</f>
        <v>0</v>
      </c>
      <c r="BH177" s="227">
        <f>IF(N177="sníž. přenesená",J177,0)</f>
        <v>0</v>
      </c>
      <c r="BI177" s="227">
        <f>IF(N177="nulová",J177,0)</f>
        <v>0</v>
      </c>
      <c r="BJ177" s="17" t="s">
        <v>84</v>
      </c>
      <c r="BK177" s="227">
        <f>ROUND(I177*H177,2)</f>
        <v>0</v>
      </c>
      <c r="BL177" s="17" t="s">
        <v>524</v>
      </c>
      <c r="BM177" s="226" t="s">
        <v>2606</v>
      </c>
    </row>
    <row r="178" s="2" customFormat="1" ht="16.5" customHeight="1">
      <c r="A178" s="39"/>
      <c r="B178" s="40"/>
      <c r="C178" s="214" t="s">
        <v>582</v>
      </c>
      <c r="D178" s="214" t="s">
        <v>197</v>
      </c>
      <c r="E178" s="215" t="s">
        <v>2607</v>
      </c>
      <c r="F178" s="216" t="s">
        <v>2608</v>
      </c>
      <c r="G178" s="217" t="s">
        <v>262</v>
      </c>
      <c r="H178" s="218">
        <v>1</v>
      </c>
      <c r="I178" s="219"/>
      <c r="J178" s="220">
        <f>ROUND(I178*H178,2)</f>
        <v>0</v>
      </c>
      <c r="K178" s="216" t="s">
        <v>200</v>
      </c>
      <c r="L178" s="221"/>
      <c r="M178" s="222" t="s">
        <v>32</v>
      </c>
      <c r="N178" s="223" t="s">
        <v>48</v>
      </c>
      <c r="O178" s="85"/>
      <c r="P178" s="224">
        <f>O178*H178</f>
        <v>0</v>
      </c>
      <c r="Q178" s="224">
        <v>0</v>
      </c>
      <c r="R178" s="224">
        <f>Q178*H178</f>
        <v>0</v>
      </c>
      <c r="S178" s="224">
        <v>0</v>
      </c>
      <c r="T178" s="225">
        <f>S178*H178</f>
        <v>0</v>
      </c>
      <c r="U178" s="39"/>
      <c r="V178" s="39"/>
      <c r="W178" s="39"/>
      <c r="X178" s="39"/>
      <c r="Y178" s="39"/>
      <c r="Z178" s="39"/>
      <c r="AA178" s="39"/>
      <c r="AB178" s="39"/>
      <c r="AC178" s="39"/>
      <c r="AD178" s="39"/>
      <c r="AE178" s="39"/>
      <c r="AR178" s="226" t="s">
        <v>524</v>
      </c>
      <c r="AT178" s="226" t="s">
        <v>197</v>
      </c>
      <c r="AU178" s="226" t="s">
        <v>86</v>
      </c>
      <c r="AY178" s="17" t="s">
        <v>194</v>
      </c>
      <c r="BE178" s="227">
        <f>IF(N178="základní",J178,0)</f>
        <v>0</v>
      </c>
      <c r="BF178" s="227">
        <f>IF(N178="snížená",J178,0)</f>
        <v>0</v>
      </c>
      <c r="BG178" s="227">
        <f>IF(N178="zákl. přenesená",J178,0)</f>
        <v>0</v>
      </c>
      <c r="BH178" s="227">
        <f>IF(N178="sníž. přenesená",J178,0)</f>
        <v>0</v>
      </c>
      <c r="BI178" s="227">
        <f>IF(N178="nulová",J178,0)</f>
        <v>0</v>
      </c>
      <c r="BJ178" s="17" t="s">
        <v>84</v>
      </c>
      <c r="BK178" s="227">
        <f>ROUND(I178*H178,2)</f>
        <v>0</v>
      </c>
      <c r="BL178" s="17" t="s">
        <v>524</v>
      </c>
      <c r="BM178" s="226" t="s">
        <v>2609</v>
      </c>
    </row>
    <row r="179" s="12" customFormat="1" ht="22.8" customHeight="1">
      <c r="A179" s="12"/>
      <c r="B179" s="198"/>
      <c r="C179" s="199"/>
      <c r="D179" s="200" t="s">
        <v>76</v>
      </c>
      <c r="E179" s="212" t="s">
        <v>2329</v>
      </c>
      <c r="F179" s="212" t="s">
        <v>2610</v>
      </c>
      <c r="G179" s="199"/>
      <c r="H179" s="199"/>
      <c r="I179" s="202"/>
      <c r="J179" s="213">
        <f>BK179</f>
        <v>0</v>
      </c>
      <c r="K179" s="199"/>
      <c r="L179" s="204"/>
      <c r="M179" s="205"/>
      <c r="N179" s="206"/>
      <c r="O179" s="206"/>
      <c r="P179" s="207">
        <f>SUM(P180:P183)</f>
        <v>0</v>
      </c>
      <c r="Q179" s="206"/>
      <c r="R179" s="207">
        <f>SUM(R180:R183)</f>
        <v>0</v>
      </c>
      <c r="S179" s="206"/>
      <c r="T179" s="208">
        <f>SUM(T180:T183)</f>
        <v>0</v>
      </c>
      <c r="U179" s="12"/>
      <c r="V179" s="12"/>
      <c r="W179" s="12"/>
      <c r="X179" s="12"/>
      <c r="Y179" s="12"/>
      <c r="Z179" s="12"/>
      <c r="AA179" s="12"/>
      <c r="AB179" s="12"/>
      <c r="AC179" s="12"/>
      <c r="AD179" s="12"/>
      <c r="AE179" s="12"/>
      <c r="AR179" s="209" t="s">
        <v>84</v>
      </c>
      <c r="AT179" s="210" t="s">
        <v>76</v>
      </c>
      <c r="AU179" s="210" t="s">
        <v>84</v>
      </c>
      <c r="AY179" s="209" t="s">
        <v>194</v>
      </c>
      <c r="BK179" s="211">
        <f>SUM(BK180:BK183)</f>
        <v>0</v>
      </c>
    </row>
    <row r="180" s="2" customFormat="1" ht="24.15" customHeight="1">
      <c r="A180" s="39"/>
      <c r="B180" s="40"/>
      <c r="C180" s="261" t="s">
        <v>586</v>
      </c>
      <c r="D180" s="261" t="s">
        <v>222</v>
      </c>
      <c r="E180" s="262" t="s">
        <v>2611</v>
      </c>
      <c r="F180" s="263" t="s">
        <v>2612</v>
      </c>
      <c r="G180" s="264" t="s">
        <v>262</v>
      </c>
      <c r="H180" s="265">
        <v>3</v>
      </c>
      <c r="I180" s="266"/>
      <c r="J180" s="267">
        <f>ROUND(I180*H180,2)</f>
        <v>0</v>
      </c>
      <c r="K180" s="263" t="s">
        <v>200</v>
      </c>
      <c r="L180" s="45"/>
      <c r="M180" s="268" t="s">
        <v>32</v>
      </c>
      <c r="N180" s="269" t="s">
        <v>48</v>
      </c>
      <c r="O180" s="85"/>
      <c r="P180" s="224">
        <f>O180*H180</f>
        <v>0</v>
      </c>
      <c r="Q180" s="224">
        <v>0</v>
      </c>
      <c r="R180" s="224">
        <f>Q180*H180</f>
        <v>0</v>
      </c>
      <c r="S180" s="224">
        <v>0</v>
      </c>
      <c r="T180" s="225">
        <f>S180*H180</f>
        <v>0</v>
      </c>
      <c r="U180" s="39"/>
      <c r="V180" s="39"/>
      <c r="W180" s="39"/>
      <c r="X180" s="39"/>
      <c r="Y180" s="39"/>
      <c r="Z180" s="39"/>
      <c r="AA180" s="39"/>
      <c r="AB180" s="39"/>
      <c r="AC180" s="39"/>
      <c r="AD180" s="39"/>
      <c r="AE180" s="39"/>
      <c r="AR180" s="226" t="s">
        <v>263</v>
      </c>
      <c r="AT180" s="226" t="s">
        <v>222</v>
      </c>
      <c r="AU180" s="226" t="s">
        <v>86</v>
      </c>
      <c r="AY180" s="17" t="s">
        <v>194</v>
      </c>
      <c r="BE180" s="227">
        <f>IF(N180="základní",J180,0)</f>
        <v>0</v>
      </c>
      <c r="BF180" s="227">
        <f>IF(N180="snížená",J180,0)</f>
        <v>0</v>
      </c>
      <c r="BG180" s="227">
        <f>IF(N180="zákl. přenesená",J180,0)</f>
        <v>0</v>
      </c>
      <c r="BH180" s="227">
        <f>IF(N180="sníž. přenesená",J180,0)</f>
        <v>0</v>
      </c>
      <c r="BI180" s="227">
        <f>IF(N180="nulová",J180,0)</f>
        <v>0</v>
      </c>
      <c r="BJ180" s="17" t="s">
        <v>84</v>
      </c>
      <c r="BK180" s="227">
        <f>ROUND(I180*H180,2)</f>
        <v>0</v>
      </c>
      <c r="BL180" s="17" t="s">
        <v>263</v>
      </c>
      <c r="BM180" s="226" t="s">
        <v>2613</v>
      </c>
    </row>
    <row r="181" s="2" customFormat="1" ht="16.5" customHeight="1">
      <c r="A181" s="39"/>
      <c r="B181" s="40"/>
      <c r="C181" s="261" t="s">
        <v>367</v>
      </c>
      <c r="D181" s="261" t="s">
        <v>222</v>
      </c>
      <c r="E181" s="262" t="s">
        <v>1979</v>
      </c>
      <c r="F181" s="263" t="s">
        <v>1980</v>
      </c>
      <c r="G181" s="264" t="s">
        <v>262</v>
      </c>
      <c r="H181" s="265">
        <v>3</v>
      </c>
      <c r="I181" s="266"/>
      <c r="J181" s="267">
        <f>ROUND(I181*H181,2)</f>
        <v>0</v>
      </c>
      <c r="K181" s="263" t="s">
        <v>200</v>
      </c>
      <c r="L181" s="45"/>
      <c r="M181" s="268" t="s">
        <v>32</v>
      </c>
      <c r="N181" s="269" t="s">
        <v>48</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263</v>
      </c>
      <c r="AT181" s="226" t="s">
        <v>222</v>
      </c>
      <c r="AU181" s="226" t="s">
        <v>86</v>
      </c>
      <c r="AY181" s="17" t="s">
        <v>194</v>
      </c>
      <c r="BE181" s="227">
        <f>IF(N181="základní",J181,0)</f>
        <v>0</v>
      </c>
      <c r="BF181" s="227">
        <f>IF(N181="snížená",J181,0)</f>
        <v>0</v>
      </c>
      <c r="BG181" s="227">
        <f>IF(N181="zákl. přenesená",J181,0)</f>
        <v>0</v>
      </c>
      <c r="BH181" s="227">
        <f>IF(N181="sníž. přenesená",J181,0)</f>
        <v>0</v>
      </c>
      <c r="BI181" s="227">
        <f>IF(N181="nulová",J181,0)</f>
        <v>0</v>
      </c>
      <c r="BJ181" s="17" t="s">
        <v>84</v>
      </c>
      <c r="BK181" s="227">
        <f>ROUND(I181*H181,2)</f>
        <v>0</v>
      </c>
      <c r="BL181" s="17" t="s">
        <v>263</v>
      </c>
      <c r="BM181" s="226" t="s">
        <v>2614</v>
      </c>
    </row>
    <row r="182" s="2" customFormat="1" ht="24.15" customHeight="1">
      <c r="A182" s="39"/>
      <c r="B182" s="40"/>
      <c r="C182" s="214" t="s">
        <v>597</v>
      </c>
      <c r="D182" s="214" t="s">
        <v>197</v>
      </c>
      <c r="E182" s="215" t="s">
        <v>2615</v>
      </c>
      <c r="F182" s="216" t="s">
        <v>2616</v>
      </c>
      <c r="G182" s="217" t="s">
        <v>127</v>
      </c>
      <c r="H182" s="218">
        <v>20</v>
      </c>
      <c r="I182" s="219"/>
      <c r="J182" s="220">
        <f>ROUND(I182*H182,2)</f>
        <v>0</v>
      </c>
      <c r="K182" s="216" t="s">
        <v>200</v>
      </c>
      <c r="L182" s="221"/>
      <c r="M182" s="222" t="s">
        <v>32</v>
      </c>
      <c r="N182" s="223" t="s">
        <v>48</v>
      </c>
      <c r="O182" s="85"/>
      <c r="P182" s="224">
        <f>O182*H182</f>
        <v>0</v>
      </c>
      <c r="Q182" s="224">
        <v>0</v>
      </c>
      <c r="R182" s="224">
        <f>Q182*H182</f>
        <v>0</v>
      </c>
      <c r="S182" s="224">
        <v>0</v>
      </c>
      <c r="T182" s="225">
        <f>S182*H182</f>
        <v>0</v>
      </c>
      <c r="U182" s="39"/>
      <c r="V182" s="39"/>
      <c r="W182" s="39"/>
      <c r="X182" s="39"/>
      <c r="Y182" s="39"/>
      <c r="Z182" s="39"/>
      <c r="AA182" s="39"/>
      <c r="AB182" s="39"/>
      <c r="AC182" s="39"/>
      <c r="AD182" s="39"/>
      <c r="AE182" s="39"/>
      <c r="AR182" s="226" t="s">
        <v>201</v>
      </c>
      <c r="AT182" s="226" t="s">
        <v>197</v>
      </c>
      <c r="AU182" s="226" t="s">
        <v>86</v>
      </c>
      <c r="AY182" s="17" t="s">
        <v>194</v>
      </c>
      <c r="BE182" s="227">
        <f>IF(N182="základní",J182,0)</f>
        <v>0</v>
      </c>
      <c r="BF182" s="227">
        <f>IF(N182="snížená",J182,0)</f>
        <v>0</v>
      </c>
      <c r="BG182" s="227">
        <f>IF(N182="zákl. přenesená",J182,0)</f>
        <v>0</v>
      </c>
      <c r="BH182" s="227">
        <f>IF(N182="sníž. přenesená",J182,0)</f>
        <v>0</v>
      </c>
      <c r="BI182" s="227">
        <f>IF(N182="nulová",J182,0)</f>
        <v>0</v>
      </c>
      <c r="BJ182" s="17" t="s">
        <v>84</v>
      </c>
      <c r="BK182" s="227">
        <f>ROUND(I182*H182,2)</f>
        <v>0</v>
      </c>
      <c r="BL182" s="17" t="s">
        <v>202</v>
      </c>
      <c r="BM182" s="226" t="s">
        <v>2617</v>
      </c>
    </row>
    <row r="183" s="2" customFormat="1" ht="16.5" customHeight="1">
      <c r="A183" s="39"/>
      <c r="B183" s="40"/>
      <c r="C183" s="261" t="s">
        <v>328</v>
      </c>
      <c r="D183" s="261" t="s">
        <v>222</v>
      </c>
      <c r="E183" s="262" t="s">
        <v>2618</v>
      </c>
      <c r="F183" s="263" t="s">
        <v>2619</v>
      </c>
      <c r="G183" s="264" t="s">
        <v>127</v>
      </c>
      <c r="H183" s="265">
        <v>20</v>
      </c>
      <c r="I183" s="266"/>
      <c r="J183" s="267">
        <f>ROUND(I183*H183,2)</f>
        <v>0</v>
      </c>
      <c r="K183" s="263" t="s">
        <v>200</v>
      </c>
      <c r="L183" s="45"/>
      <c r="M183" s="268" t="s">
        <v>32</v>
      </c>
      <c r="N183" s="269" t="s">
        <v>48</v>
      </c>
      <c r="O183" s="85"/>
      <c r="P183" s="224">
        <f>O183*H183</f>
        <v>0</v>
      </c>
      <c r="Q183" s="224">
        <v>0</v>
      </c>
      <c r="R183" s="224">
        <f>Q183*H183</f>
        <v>0</v>
      </c>
      <c r="S183" s="224">
        <v>0</v>
      </c>
      <c r="T183" s="225">
        <f>S183*H183</f>
        <v>0</v>
      </c>
      <c r="U183" s="39"/>
      <c r="V183" s="39"/>
      <c r="W183" s="39"/>
      <c r="X183" s="39"/>
      <c r="Y183" s="39"/>
      <c r="Z183" s="39"/>
      <c r="AA183" s="39"/>
      <c r="AB183" s="39"/>
      <c r="AC183" s="39"/>
      <c r="AD183" s="39"/>
      <c r="AE183" s="39"/>
      <c r="AR183" s="226" t="s">
        <v>208</v>
      </c>
      <c r="AT183" s="226" t="s">
        <v>222</v>
      </c>
      <c r="AU183" s="226" t="s">
        <v>86</v>
      </c>
      <c r="AY183" s="17" t="s">
        <v>194</v>
      </c>
      <c r="BE183" s="227">
        <f>IF(N183="základní",J183,0)</f>
        <v>0</v>
      </c>
      <c r="BF183" s="227">
        <f>IF(N183="snížená",J183,0)</f>
        <v>0</v>
      </c>
      <c r="BG183" s="227">
        <f>IF(N183="zákl. přenesená",J183,0)</f>
        <v>0</v>
      </c>
      <c r="BH183" s="227">
        <f>IF(N183="sníž. přenesená",J183,0)</f>
        <v>0</v>
      </c>
      <c r="BI183" s="227">
        <f>IF(N183="nulová",J183,0)</f>
        <v>0</v>
      </c>
      <c r="BJ183" s="17" t="s">
        <v>84</v>
      </c>
      <c r="BK183" s="227">
        <f>ROUND(I183*H183,2)</f>
        <v>0</v>
      </c>
      <c r="BL183" s="17" t="s">
        <v>208</v>
      </c>
      <c r="BM183" s="226" t="s">
        <v>2620</v>
      </c>
    </row>
    <row r="184" s="12" customFormat="1" ht="25.92" customHeight="1">
      <c r="A184" s="12"/>
      <c r="B184" s="198"/>
      <c r="C184" s="199"/>
      <c r="D184" s="200" t="s">
        <v>76</v>
      </c>
      <c r="E184" s="201" t="s">
        <v>95</v>
      </c>
      <c r="F184" s="201" t="s">
        <v>2101</v>
      </c>
      <c r="G184" s="199"/>
      <c r="H184" s="199"/>
      <c r="I184" s="202"/>
      <c r="J184" s="203">
        <f>BK184</f>
        <v>0</v>
      </c>
      <c r="K184" s="199"/>
      <c r="L184" s="204"/>
      <c r="M184" s="205"/>
      <c r="N184" s="206"/>
      <c r="O184" s="206"/>
      <c r="P184" s="207">
        <f>SUM(P185:P189)</f>
        <v>0</v>
      </c>
      <c r="Q184" s="206"/>
      <c r="R184" s="207">
        <f>SUM(R185:R189)</f>
        <v>0</v>
      </c>
      <c r="S184" s="206"/>
      <c r="T184" s="208">
        <f>SUM(T185:T189)</f>
        <v>0</v>
      </c>
      <c r="U184" s="12"/>
      <c r="V184" s="12"/>
      <c r="W184" s="12"/>
      <c r="X184" s="12"/>
      <c r="Y184" s="12"/>
      <c r="Z184" s="12"/>
      <c r="AA184" s="12"/>
      <c r="AB184" s="12"/>
      <c r="AC184" s="12"/>
      <c r="AD184" s="12"/>
      <c r="AE184" s="12"/>
      <c r="AR184" s="209" t="s">
        <v>84</v>
      </c>
      <c r="AT184" s="210" t="s">
        <v>76</v>
      </c>
      <c r="AU184" s="210" t="s">
        <v>77</v>
      </c>
      <c r="AY184" s="209" t="s">
        <v>194</v>
      </c>
      <c r="BK184" s="211">
        <f>SUM(BK185:BK189)</f>
        <v>0</v>
      </c>
    </row>
    <row r="185" s="2" customFormat="1" ht="55.5" customHeight="1">
      <c r="A185" s="39"/>
      <c r="B185" s="40"/>
      <c r="C185" s="261" t="s">
        <v>605</v>
      </c>
      <c r="D185" s="261" t="s">
        <v>222</v>
      </c>
      <c r="E185" s="262" t="s">
        <v>1321</v>
      </c>
      <c r="F185" s="263" t="s">
        <v>1322</v>
      </c>
      <c r="G185" s="264" t="s">
        <v>262</v>
      </c>
      <c r="H185" s="265">
        <v>1</v>
      </c>
      <c r="I185" s="266"/>
      <c r="J185" s="267">
        <f>ROUND(I185*H185,2)</f>
        <v>0</v>
      </c>
      <c r="K185" s="263" t="s">
        <v>200</v>
      </c>
      <c r="L185" s="45"/>
      <c r="M185" s="268" t="s">
        <v>32</v>
      </c>
      <c r="N185" s="269" t="s">
        <v>48</v>
      </c>
      <c r="O185" s="85"/>
      <c r="P185" s="224">
        <f>O185*H185</f>
        <v>0</v>
      </c>
      <c r="Q185" s="224">
        <v>0</v>
      </c>
      <c r="R185" s="224">
        <f>Q185*H185</f>
        <v>0</v>
      </c>
      <c r="S185" s="224">
        <v>0</v>
      </c>
      <c r="T185" s="225">
        <f>S185*H185</f>
        <v>0</v>
      </c>
      <c r="U185" s="39"/>
      <c r="V185" s="39"/>
      <c r="W185" s="39"/>
      <c r="X185" s="39"/>
      <c r="Y185" s="39"/>
      <c r="Z185" s="39"/>
      <c r="AA185" s="39"/>
      <c r="AB185" s="39"/>
      <c r="AC185" s="39"/>
      <c r="AD185" s="39"/>
      <c r="AE185" s="39"/>
      <c r="AR185" s="226" t="s">
        <v>263</v>
      </c>
      <c r="AT185" s="226" t="s">
        <v>222</v>
      </c>
      <c r="AU185" s="226" t="s">
        <v>84</v>
      </c>
      <c r="AY185" s="17" t="s">
        <v>194</v>
      </c>
      <c r="BE185" s="227">
        <f>IF(N185="základní",J185,0)</f>
        <v>0</v>
      </c>
      <c r="BF185" s="227">
        <f>IF(N185="snížená",J185,0)</f>
        <v>0</v>
      </c>
      <c r="BG185" s="227">
        <f>IF(N185="zákl. přenesená",J185,0)</f>
        <v>0</v>
      </c>
      <c r="BH185" s="227">
        <f>IF(N185="sníž. přenesená",J185,0)</f>
        <v>0</v>
      </c>
      <c r="BI185" s="227">
        <f>IF(N185="nulová",J185,0)</f>
        <v>0</v>
      </c>
      <c r="BJ185" s="17" t="s">
        <v>84</v>
      </c>
      <c r="BK185" s="227">
        <f>ROUND(I185*H185,2)</f>
        <v>0</v>
      </c>
      <c r="BL185" s="17" t="s">
        <v>263</v>
      </c>
      <c r="BM185" s="226" t="s">
        <v>2621</v>
      </c>
    </row>
    <row r="186" s="2" customFormat="1" ht="21.75" customHeight="1">
      <c r="A186" s="39"/>
      <c r="B186" s="40"/>
      <c r="C186" s="261" t="s">
        <v>609</v>
      </c>
      <c r="D186" s="261" t="s">
        <v>222</v>
      </c>
      <c r="E186" s="262" t="s">
        <v>1325</v>
      </c>
      <c r="F186" s="263" t="s">
        <v>1326</v>
      </c>
      <c r="G186" s="264" t="s">
        <v>262</v>
      </c>
      <c r="H186" s="265">
        <v>4</v>
      </c>
      <c r="I186" s="266"/>
      <c r="J186" s="267">
        <f>ROUND(I186*H186,2)</f>
        <v>0</v>
      </c>
      <c r="K186" s="263" t="s">
        <v>200</v>
      </c>
      <c r="L186" s="45"/>
      <c r="M186" s="268" t="s">
        <v>32</v>
      </c>
      <c r="N186" s="269" t="s">
        <v>48</v>
      </c>
      <c r="O186" s="85"/>
      <c r="P186" s="224">
        <f>O186*H186</f>
        <v>0</v>
      </c>
      <c r="Q186" s="224">
        <v>0</v>
      </c>
      <c r="R186" s="224">
        <f>Q186*H186</f>
        <v>0</v>
      </c>
      <c r="S186" s="224">
        <v>0</v>
      </c>
      <c r="T186" s="225">
        <f>S186*H186</f>
        <v>0</v>
      </c>
      <c r="U186" s="39"/>
      <c r="V186" s="39"/>
      <c r="W186" s="39"/>
      <c r="X186" s="39"/>
      <c r="Y186" s="39"/>
      <c r="Z186" s="39"/>
      <c r="AA186" s="39"/>
      <c r="AB186" s="39"/>
      <c r="AC186" s="39"/>
      <c r="AD186" s="39"/>
      <c r="AE186" s="39"/>
      <c r="AR186" s="226" t="s">
        <v>263</v>
      </c>
      <c r="AT186" s="226" t="s">
        <v>222</v>
      </c>
      <c r="AU186" s="226" t="s">
        <v>84</v>
      </c>
      <c r="AY186" s="17" t="s">
        <v>194</v>
      </c>
      <c r="BE186" s="227">
        <f>IF(N186="základní",J186,0)</f>
        <v>0</v>
      </c>
      <c r="BF186" s="227">
        <f>IF(N186="snížená",J186,0)</f>
        <v>0</v>
      </c>
      <c r="BG186" s="227">
        <f>IF(N186="zákl. přenesená",J186,0)</f>
        <v>0</v>
      </c>
      <c r="BH186" s="227">
        <f>IF(N186="sníž. přenesená",J186,0)</f>
        <v>0</v>
      </c>
      <c r="BI186" s="227">
        <f>IF(N186="nulová",J186,0)</f>
        <v>0</v>
      </c>
      <c r="BJ186" s="17" t="s">
        <v>84</v>
      </c>
      <c r="BK186" s="227">
        <f>ROUND(I186*H186,2)</f>
        <v>0</v>
      </c>
      <c r="BL186" s="17" t="s">
        <v>263</v>
      </c>
      <c r="BM186" s="226" t="s">
        <v>2622</v>
      </c>
    </row>
    <row r="187" s="2" customFormat="1" ht="24.15" customHeight="1">
      <c r="A187" s="39"/>
      <c r="B187" s="40"/>
      <c r="C187" s="261" t="s">
        <v>616</v>
      </c>
      <c r="D187" s="261" t="s">
        <v>222</v>
      </c>
      <c r="E187" s="262" t="s">
        <v>1337</v>
      </c>
      <c r="F187" s="263" t="s">
        <v>1338</v>
      </c>
      <c r="G187" s="264" t="s">
        <v>771</v>
      </c>
      <c r="H187" s="265">
        <v>100</v>
      </c>
      <c r="I187" s="266"/>
      <c r="J187" s="267">
        <f>ROUND(I187*H187,2)</f>
        <v>0</v>
      </c>
      <c r="K187" s="263" t="s">
        <v>200</v>
      </c>
      <c r="L187" s="45"/>
      <c r="M187" s="268" t="s">
        <v>32</v>
      </c>
      <c r="N187" s="269" t="s">
        <v>48</v>
      </c>
      <c r="O187" s="85"/>
      <c r="P187" s="224">
        <f>O187*H187</f>
        <v>0</v>
      </c>
      <c r="Q187" s="224">
        <v>0</v>
      </c>
      <c r="R187" s="224">
        <f>Q187*H187</f>
        <v>0</v>
      </c>
      <c r="S187" s="224">
        <v>0</v>
      </c>
      <c r="T187" s="225">
        <f>S187*H187</f>
        <v>0</v>
      </c>
      <c r="U187" s="39"/>
      <c r="V187" s="39"/>
      <c r="W187" s="39"/>
      <c r="X187" s="39"/>
      <c r="Y187" s="39"/>
      <c r="Z187" s="39"/>
      <c r="AA187" s="39"/>
      <c r="AB187" s="39"/>
      <c r="AC187" s="39"/>
      <c r="AD187" s="39"/>
      <c r="AE187" s="39"/>
      <c r="AR187" s="226" t="s">
        <v>263</v>
      </c>
      <c r="AT187" s="226" t="s">
        <v>222</v>
      </c>
      <c r="AU187" s="226" t="s">
        <v>84</v>
      </c>
      <c r="AY187" s="17" t="s">
        <v>194</v>
      </c>
      <c r="BE187" s="227">
        <f>IF(N187="základní",J187,0)</f>
        <v>0</v>
      </c>
      <c r="BF187" s="227">
        <f>IF(N187="snížená",J187,0)</f>
        <v>0</v>
      </c>
      <c r="BG187" s="227">
        <f>IF(N187="zákl. přenesená",J187,0)</f>
        <v>0</v>
      </c>
      <c r="BH187" s="227">
        <f>IF(N187="sníž. přenesená",J187,0)</f>
        <v>0</v>
      </c>
      <c r="BI187" s="227">
        <f>IF(N187="nulová",J187,0)</f>
        <v>0</v>
      </c>
      <c r="BJ187" s="17" t="s">
        <v>84</v>
      </c>
      <c r="BK187" s="227">
        <f>ROUND(I187*H187,2)</f>
        <v>0</v>
      </c>
      <c r="BL187" s="17" t="s">
        <v>263</v>
      </c>
      <c r="BM187" s="226" t="s">
        <v>2623</v>
      </c>
    </row>
    <row r="188" s="2" customFormat="1" ht="24.15" customHeight="1">
      <c r="A188" s="39"/>
      <c r="B188" s="40"/>
      <c r="C188" s="261" t="s">
        <v>622</v>
      </c>
      <c r="D188" s="261" t="s">
        <v>222</v>
      </c>
      <c r="E188" s="262" t="s">
        <v>2105</v>
      </c>
      <c r="F188" s="263" t="s">
        <v>2106</v>
      </c>
      <c r="G188" s="264" t="s">
        <v>262</v>
      </c>
      <c r="H188" s="265">
        <v>1</v>
      </c>
      <c r="I188" s="266"/>
      <c r="J188" s="267">
        <f>ROUND(I188*H188,2)</f>
        <v>0</v>
      </c>
      <c r="K188" s="263" t="s">
        <v>200</v>
      </c>
      <c r="L188" s="45"/>
      <c r="M188" s="268" t="s">
        <v>32</v>
      </c>
      <c r="N188" s="269" t="s">
        <v>48</v>
      </c>
      <c r="O188" s="85"/>
      <c r="P188" s="224">
        <f>O188*H188</f>
        <v>0</v>
      </c>
      <c r="Q188" s="224">
        <v>0</v>
      </c>
      <c r="R188" s="224">
        <f>Q188*H188</f>
        <v>0</v>
      </c>
      <c r="S188" s="224">
        <v>0</v>
      </c>
      <c r="T188" s="225">
        <f>S188*H188</f>
        <v>0</v>
      </c>
      <c r="U188" s="39"/>
      <c r="V188" s="39"/>
      <c r="W188" s="39"/>
      <c r="X188" s="39"/>
      <c r="Y188" s="39"/>
      <c r="Z188" s="39"/>
      <c r="AA188" s="39"/>
      <c r="AB188" s="39"/>
      <c r="AC188" s="39"/>
      <c r="AD188" s="39"/>
      <c r="AE188" s="39"/>
      <c r="AR188" s="226" t="s">
        <v>263</v>
      </c>
      <c r="AT188" s="226" t="s">
        <v>222</v>
      </c>
      <c r="AU188" s="226" t="s">
        <v>84</v>
      </c>
      <c r="AY188" s="17" t="s">
        <v>194</v>
      </c>
      <c r="BE188" s="227">
        <f>IF(N188="základní",J188,0)</f>
        <v>0</v>
      </c>
      <c r="BF188" s="227">
        <f>IF(N188="snížená",J188,0)</f>
        <v>0</v>
      </c>
      <c r="BG188" s="227">
        <f>IF(N188="zákl. přenesená",J188,0)</f>
        <v>0</v>
      </c>
      <c r="BH188" s="227">
        <f>IF(N188="sníž. přenesená",J188,0)</f>
        <v>0</v>
      </c>
      <c r="BI188" s="227">
        <f>IF(N188="nulová",J188,0)</f>
        <v>0</v>
      </c>
      <c r="BJ188" s="17" t="s">
        <v>84</v>
      </c>
      <c r="BK188" s="227">
        <f>ROUND(I188*H188,2)</f>
        <v>0</v>
      </c>
      <c r="BL188" s="17" t="s">
        <v>263</v>
      </c>
      <c r="BM188" s="226" t="s">
        <v>2624</v>
      </c>
    </row>
    <row r="189" s="2" customFormat="1" ht="16.5" customHeight="1">
      <c r="A189" s="39"/>
      <c r="B189" s="40"/>
      <c r="C189" s="261" t="s">
        <v>626</v>
      </c>
      <c r="D189" s="261" t="s">
        <v>222</v>
      </c>
      <c r="E189" s="262" t="s">
        <v>2625</v>
      </c>
      <c r="F189" s="263" t="s">
        <v>2626</v>
      </c>
      <c r="G189" s="264" t="s">
        <v>262</v>
      </c>
      <c r="H189" s="265">
        <v>2</v>
      </c>
      <c r="I189" s="266"/>
      <c r="J189" s="267">
        <f>ROUND(I189*H189,2)</f>
        <v>0</v>
      </c>
      <c r="K189" s="263" t="s">
        <v>200</v>
      </c>
      <c r="L189" s="45"/>
      <c r="M189" s="274" t="s">
        <v>32</v>
      </c>
      <c r="N189" s="275" t="s">
        <v>48</v>
      </c>
      <c r="O189" s="276"/>
      <c r="P189" s="277">
        <f>O189*H189</f>
        <v>0</v>
      </c>
      <c r="Q189" s="277">
        <v>0</v>
      </c>
      <c r="R189" s="277">
        <f>Q189*H189</f>
        <v>0</v>
      </c>
      <c r="S189" s="277">
        <v>0</v>
      </c>
      <c r="T189" s="278">
        <f>S189*H189</f>
        <v>0</v>
      </c>
      <c r="U189" s="39"/>
      <c r="V189" s="39"/>
      <c r="W189" s="39"/>
      <c r="X189" s="39"/>
      <c r="Y189" s="39"/>
      <c r="Z189" s="39"/>
      <c r="AA189" s="39"/>
      <c r="AB189" s="39"/>
      <c r="AC189" s="39"/>
      <c r="AD189" s="39"/>
      <c r="AE189" s="39"/>
      <c r="AR189" s="226" t="s">
        <v>263</v>
      </c>
      <c r="AT189" s="226" t="s">
        <v>222</v>
      </c>
      <c r="AU189" s="226" t="s">
        <v>84</v>
      </c>
      <c r="AY189" s="17" t="s">
        <v>194</v>
      </c>
      <c r="BE189" s="227">
        <f>IF(N189="základní",J189,0)</f>
        <v>0</v>
      </c>
      <c r="BF189" s="227">
        <f>IF(N189="snížená",J189,0)</f>
        <v>0</v>
      </c>
      <c r="BG189" s="227">
        <f>IF(N189="zákl. přenesená",J189,0)</f>
        <v>0</v>
      </c>
      <c r="BH189" s="227">
        <f>IF(N189="sníž. přenesená",J189,0)</f>
        <v>0</v>
      </c>
      <c r="BI189" s="227">
        <f>IF(N189="nulová",J189,0)</f>
        <v>0</v>
      </c>
      <c r="BJ189" s="17" t="s">
        <v>84</v>
      </c>
      <c r="BK189" s="227">
        <f>ROUND(I189*H189,2)</f>
        <v>0</v>
      </c>
      <c r="BL189" s="17" t="s">
        <v>263</v>
      </c>
      <c r="BM189" s="226" t="s">
        <v>2627</v>
      </c>
    </row>
    <row r="190" s="2" customFormat="1" ht="6.96" customHeight="1">
      <c r="A190" s="39"/>
      <c r="B190" s="60"/>
      <c r="C190" s="61"/>
      <c r="D190" s="61"/>
      <c r="E190" s="61"/>
      <c r="F190" s="61"/>
      <c r="G190" s="61"/>
      <c r="H190" s="61"/>
      <c r="I190" s="61"/>
      <c r="J190" s="61"/>
      <c r="K190" s="61"/>
      <c r="L190" s="45"/>
      <c r="M190" s="39"/>
      <c r="O190" s="39"/>
      <c r="P190" s="39"/>
      <c r="Q190" s="39"/>
      <c r="R190" s="39"/>
      <c r="S190" s="39"/>
      <c r="T190" s="39"/>
      <c r="U190" s="39"/>
      <c r="V190" s="39"/>
      <c r="W190" s="39"/>
      <c r="X190" s="39"/>
      <c r="Y190" s="39"/>
      <c r="Z190" s="39"/>
      <c r="AA190" s="39"/>
      <c r="AB190" s="39"/>
      <c r="AC190" s="39"/>
      <c r="AD190" s="39"/>
      <c r="AE190" s="39"/>
    </row>
  </sheetData>
  <sheetProtection sheet="1" autoFilter="0" formatColumns="0" formatRows="0" objects="1" scenarios="1" spinCount="100000" saltValue="7sEqB7u+et0VQ48dhnwdHDq0FQWSx81mDcFB7Mr7cRZ6K5HcWgOAI+N/HoPndT+EKg6klBsdW5zhgotZ0N7JpQ==" hashValue="0HjAn2OArg+EjE0LpdxBPXH2FYDqVcd17ddCHZA9VAgc82WZAnxLojJRXlPy3+DSCVw2HI+EN3/FgjHlkxONpg==" algorithmName="SHA-512" password="CC35"/>
  <autoFilter ref="C92:K189"/>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121</v>
      </c>
    </row>
    <row r="3" s="1" customFormat="1" ht="6.96" customHeight="1">
      <c r="B3" s="140"/>
      <c r="C3" s="141"/>
      <c r="D3" s="141"/>
      <c r="E3" s="141"/>
      <c r="F3" s="141"/>
      <c r="G3" s="141"/>
      <c r="H3" s="141"/>
      <c r="I3" s="141"/>
      <c r="J3" s="141"/>
      <c r="K3" s="141"/>
      <c r="L3" s="20"/>
      <c r="AT3" s="17"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2405</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1393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ROUND(J86,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ROUND((SUM(BE86:BE101)),  2)</f>
        <v>0</v>
      </c>
      <c r="G35" s="39"/>
      <c r="H35" s="39"/>
      <c r="I35" s="159">
        <v>0.20999999999999999</v>
      </c>
      <c r="J35" s="158">
        <f>ROUND(((SUM(BE86:BE101))*I35),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ROUND((SUM(BF86:BF101)),  2)</f>
        <v>0</v>
      </c>
      <c r="G36" s="39"/>
      <c r="H36" s="39"/>
      <c r="I36" s="159">
        <v>0.14999999999999999</v>
      </c>
      <c r="J36" s="158">
        <f>ROUND(((SUM(BF86:BF101))*I36),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ROUND((SUM(BG86:BG101)),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ROUND((SUM(BH86:BH101)),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ROUND((SUM(BI86:BI101)),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2405</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02 - Zemní práce</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J86</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1394</v>
      </c>
      <c r="E64" s="179"/>
      <c r="F64" s="179"/>
      <c r="G64" s="179"/>
      <c r="H64" s="179"/>
      <c r="I64" s="179"/>
      <c r="J64" s="180">
        <f>J87</f>
        <v>0</v>
      </c>
      <c r="K64" s="177"/>
      <c r="L64" s="181"/>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41"/>
      <c r="J65" s="41"/>
      <c r="K65" s="41"/>
      <c r="L65" s="146"/>
      <c r="S65" s="39"/>
      <c r="T65" s="39"/>
      <c r="U65" s="39"/>
      <c r="V65" s="39"/>
      <c r="W65" s="39"/>
      <c r="X65" s="39"/>
      <c r="Y65" s="39"/>
      <c r="Z65" s="39"/>
      <c r="AA65" s="39"/>
      <c r="AB65" s="39"/>
      <c r="AC65" s="39"/>
      <c r="AD65" s="39"/>
      <c r="AE65" s="39"/>
    </row>
    <row r="66" hidden="1" s="2" customFormat="1" ht="6.96" customHeight="1">
      <c r="A66" s="39"/>
      <c r="B66" s="60"/>
      <c r="C66" s="61"/>
      <c r="D66" s="61"/>
      <c r="E66" s="61"/>
      <c r="F66" s="61"/>
      <c r="G66" s="61"/>
      <c r="H66" s="61"/>
      <c r="I66" s="61"/>
      <c r="J66" s="61"/>
      <c r="K66" s="61"/>
      <c r="L66" s="146"/>
      <c r="S66" s="39"/>
      <c r="T66" s="39"/>
      <c r="U66" s="39"/>
      <c r="V66" s="39"/>
      <c r="W66" s="39"/>
      <c r="X66" s="39"/>
      <c r="Y66" s="39"/>
      <c r="Z66" s="39"/>
      <c r="AA66" s="39"/>
      <c r="AB66" s="39"/>
      <c r="AC66" s="39"/>
      <c r="AD66" s="39"/>
      <c r="AE66" s="39"/>
    </row>
    <row r="67" hidden="1"/>
    <row r="68" hidden="1"/>
    <row r="69" hidden="1"/>
    <row r="70" s="2" customFormat="1" ht="6.96" customHeight="1">
      <c r="A70" s="39"/>
      <c r="B70" s="62"/>
      <c r="C70" s="63"/>
      <c r="D70" s="63"/>
      <c r="E70" s="63"/>
      <c r="F70" s="63"/>
      <c r="G70" s="63"/>
      <c r="H70" s="63"/>
      <c r="I70" s="63"/>
      <c r="J70" s="63"/>
      <c r="K70" s="63"/>
      <c r="L70" s="146"/>
      <c r="S70" s="39"/>
      <c r="T70" s="39"/>
      <c r="U70" s="39"/>
      <c r="V70" s="39"/>
      <c r="W70" s="39"/>
      <c r="X70" s="39"/>
      <c r="Y70" s="39"/>
      <c r="Z70" s="39"/>
      <c r="AA70" s="39"/>
      <c r="AB70" s="39"/>
      <c r="AC70" s="39"/>
      <c r="AD70" s="39"/>
      <c r="AE70" s="39"/>
    </row>
    <row r="71" s="2" customFormat="1" ht="24.96" customHeight="1">
      <c r="A71" s="39"/>
      <c r="B71" s="40"/>
      <c r="C71" s="23" t="s">
        <v>178</v>
      </c>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16.5" customHeight="1">
      <c r="A74" s="39"/>
      <c r="B74" s="40"/>
      <c r="C74" s="41"/>
      <c r="D74" s="41"/>
      <c r="E74" s="171" t="str">
        <f>E7</f>
        <v>Oprava zabezpečovacího zařízení v žst. Nový Bydžov</v>
      </c>
      <c r="F74" s="32"/>
      <c r="G74" s="32"/>
      <c r="H74" s="32"/>
      <c r="I74" s="41"/>
      <c r="J74" s="41"/>
      <c r="K74" s="41"/>
      <c r="L74" s="146"/>
      <c r="S74" s="39"/>
      <c r="T74" s="39"/>
      <c r="U74" s="39"/>
      <c r="V74" s="39"/>
      <c r="W74" s="39"/>
      <c r="X74" s="39"/>
      <c r="Y74" s="39"/>
      <c r="Z74" s="39"/>
      <c r="AA74" s="39"/>
      <c r="AB74" s="39"/>
      <c r="AC74" s="39"/>
      <c r="AD74" s="39"/>
      <c r="AE74" s="39"/>
    </row>
    <row r="75" s="1" customFormat="1" ht="12" customHeight="1">
      <c r="B75" s="21"/>
      <c r="C75" s="32" t="s">
        <v>145</v>
      </c>
      <c r="D75" s="22"/>
      <c r="E75" s="22"/>
      <c r="F75" s="22"/>
      <c r="G75" s="22"/>
      <c r="H75" s="22"/>
      <c r="I75" s="22"/>
      <c r="J75" s="22"/>
      <c r="K75" s="22"/>
      <c r="L75" s="20"/>
    </row>
    <row r="76" s="2" customFormat="1" ht="16.5" customHeight="1">
      <c r="A76" s="39"/>
      <c r="B76" s="40"/>
      <c r="C76" s="41"/>
      <c r="D76" s="41"/>
      <c r="E76" s="171" t="s">
        <v>2405</v>
      </c>
      <c r="F76" s="41"/>
      <c r="G76" s="41"/>
      <c r="H76" s="41"/>
      <c r="I76" s="41"/>
      <c r="J76" s="41"/>
      <c r="K76" s="41"/>
      <c r="L76" s="146"/>
      <c r="S76" s="39"/>
      <c r="T76" s="39"/>
      <c r="U76" s="39"/>
      <c r="V76" s="39"/>
      <c r="W76" s="39"/>
      <c r="X76" s="39"/>
      <c r="Y76" s="39"/>
      <c r="Z76" s="39"/>
      <c r="AA76" s="39"/>
      <c r="AB76" s="39"/>
      <c r="AC76" s="39"/>
      <c r="AD76" s="39"/>
      <c r="AE76" s="39"/>
    </row>
    <row r="77" s="2" customFormat="1" ht="12" customHeight="1">
      <c r="A77" s="39"/>
      <c r="B77" s="40"/>
      <c r="C77" s="32" t="s">
        <v>153</v>
      </c>
      <c r="D77" s="41"/>
      <c r="E77" s="41"/>
      <c r="F77" s="41"/>
      <c r="G77" s="41"/>
      <c r="H77" s="41"/>
      <c r="I77" s="41"/>
      <c r="J77" s="41"/>
      <c r="K77" s="41"/>
      <c r="L77" s="146"/>
      <c r="S77" s="39"/>
      <c r="T77" s="39"/>
      <c r="U77" s="39"/>
      <c r="V77" s="39"/>
      <c r="W77" s="39"/>
      <c r="X77" s="39"/>
      <c r="Y77" s="39"/>
      <c r="Z77" s="39"/>
      <c r="AA77" s="39"/>
      <c r="AB77" s="39"/>
      <c r="AC77" s="39"/>
      <c r="AD77" s="39"/>
      <c r="AE77" s="39"/>
    </row>
    <row r="78" s="2" customFormat="1" ht="16.5" customHeight="1">
      <c r="A78" s="39"/>
      <c r="B78" s="40"/>
      <c r="C78" s="41"/>
      <c r="D78" s="41"/>
      <c r="E78" s="70" t="str">
        <f>E11</f>
        <v>02 - Zemní práce</v>
      </c>
      <c r="F78" s="41"/>
      <c r="G78" s="41"/>
      <c r="H78" s="41"/>
      <c r="I78" s="41"/>
      <c r="J78" s="41"/>
      <c r="K78" s="41"/>
      <c r="L78" s="146"/>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žst. Nový Bydžov</v>
      </c>
      <c r="G80" s="41"/>
      <c r="H80" s="41"/>
      <c r="I80" s="32" t="s">
        <v>24</v>
      </c>
      <c r="J80" s="73" t="str">
        <f>IF(J14="","",J14)</f>
        <v>14. 6. 2023</v>
      </c>
      <c r="K80" s="41"/>
      <c r="L80" s="146"/>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6"/>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s.o., Oblastní ředitelství HK</v>
      </c>
      <c r="G82" s="41"/>
      <c r="H82" s="41"/>
      <c r="I82" s="32" t="s">
        <v>37</v>
      </c>
      <c r="J82" s="37" t="str">
        <f>E23</f>
        <v>Signal Projekt s.r.o.</v>
      </c>
      <c r="K82" s="41"/>
      <c r="L82" s="146"/>
      <c r="S82" s="39"/>
      <c r="T82" s="39"/>
      <c r="U82" s="39"/>
      <c r="V82" s="39"/>
      <c r="W82" s="39"/>
      <c r="X82" s="39"/>
      <c r="Y82" s="39"/>
      <c r="Z82" s="39"/>
      <c r="AA82" s="39"/>
      <c r="AB82" s="39"/>
      <c r="AC82" s="39"/>
      <c r="AD82" s="39"/>
      <c r="AE82" s="39"/>
    </row>
    <row r="83" s="2" customFormat="1" ht="15.15" customHeight="1">
      <c r="A83" s="39"/>
      <c r="B83" s="40"/>
      <c r="C83" s="32" t="s">
        <v>35</v>
      </c>
      <c r="D83" s="41"/>
      <c r="E83" s="41"/>
      <c r="F83" s="27" t="str">
        <f>IF(E20="","",E20)</f>
        <v>Vyplň údaj</v>
      </c>
      <c r="G83" s="41"/>
      <c r="H83" s="41"/>
      <c r="I83" s="32" t="s">
        <v>40</v>
      </c>
      <c r="J83" s="37" t="str">
        <f>E26</f>
        <v>Signal Projekt s.r.o.</v>
      </c>
      <c r="K83" s="41"/>
      <c r="L83" s="146"/>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11" customFormat="1" ht="29.28" customHeight="1">
      <c r="A85" s="187"/>
      <c r="B85" s="188"/>
      <c r="C85" s="189" t="s">
        <v>179</v>
      </c>
      <c r="D85" s="190" t="s">
        <v>62</v>
      </c>
      <c r="E85" s="190" t="s">
        <v>58</v>
      </c>
      <c r="F85" s="190" t="s">
        <v>59</v>
      </c>
      <c r="G85" s="190" t="s">
        <v>180</v>
      </c>
      <c r="H85" s="190" t="s">
        <v>181</v>
      </c>
      <c r="I85" s="190" t="s">
        <v>182</v>
      </c>
      <c r="J85" s="190" t="s">
        <v>157</v>
      </c>
      <c r="K85" s="191" t="s">
        <v>183</v>
      </c>
      <c r="L85" s="192"/>
      <c r="M85" s="93" t="s">
        <v>32</v>
      </c>
      <c r="N85" s="94" t="s">
        <v>47</v>
      </c>
      <c r="O85" s="94" t="s">
        <v>184</v>
      </c>
      <c r="P85" s="94" t="s">
        <v>185</v>
      </c>
      <c r="Q85" s="94" t="s">
        <v>186</v>
      </c>
      <c r="R85" s="94" t="s">
        <v>187</v>
      </c>
      <c r="S85" s="94" t="s">
        <v>188</v>
      </c>
      <c r="T85" s="95" t="s">
        <v>189</v>
      </c>
      <c r="U85" s="187"/>
      <c r="V85" s="187"/>
      <c r="W85" s="187"/>
      <c r="X85" s="187"/>
      <c r="Y85" s="187"/>
      <c r="Z85" s="187"/>
      <c r="AA85" s="187"/>
      <c r="AB85" s="187"/>
      <c r="AC85" s="187"/>
      <c r="AD85" s="187"/>
      <c r="AE85" s="187"/>
    </row>
    <row r="86" s="2" customFormat="1" ht="22.8" customHeight="1">
      <c r="A86" s="39"/>
      <c r="B86" s="40"/>
      <c r="C86" s="100" t="s">
        <v>190</v>
      </c>
      <c r="D86" s="41"/>
      <c r="E86" s="41"/>
      <c r="F86" s="41"/>
      <c r="G86" s="41"/>
      <c r="H86" s="41"/>
      <c r="I86" s="41"/>
      <c r="J86" s="193">
        <f>BK86</f>
        <v>0</v>
      </c>
      <c r="K86" s="41"/>
      <c r="L86" s="45"/>
      <c r="M86" s="96"/>
      <c r="N86" s="194"/>
      <c r="O86" s="97"/>
      <c r="P86" s="195">
        <f>P87</f>
        <v>0</v>
      </c>
      <c r="Q86" s="97"/>
      <c r="R86" s="195">
        <f>R87</f>
        <v>6.0156639999999992</v>
      </c>
      <c r="S86" s="97"/>
      <c r="T86" s="196">
        <f>T87</f>
        <v>0</v>
      </c>
      <c r="U86" s="39"/>
      <c r="V86" s="39"/>
      <c r="W86" s="39"/>
      <c r="X86" s="39"/>
      <c r="Y86" s="39"/>
      <c r="Z86" s="39"/>
      <c r="AA86" s="39"/>
      <c r="AB86" s="39"/>
      <c r="AC86" s="39"/>
      <c r="AD86" s="39"/>
      <c r="AE86" s="39"/>
      <c r="AT86" s="17" t="s">
        <v>76</v>
      </c>
      <c r="AU86" s="17" t="s">
        <v>158</v>
      </c>
      <c r="BK86" s="197">
        <f>BK87</f>
        <v>0</v>
      </c>
    </row>
    <row r="87" s="12" customFormat="1" ht="25.92" customHeight="1">
      <c r="A87" s="12"/>
      <c r="B87" s="198"/>
      <c r="C87" s="199"/>
      <c r="D87" s="200" t="s">
        <v>76</v>
      </c>
      <c r="E87" s="201" t="s">
        <v>88</v>
      </c>
      <c r="F87" s="201" t="s">
        <v>93</v>
      </c>
      <c r="G87" s="199"/>
      <c r="H87" s="199"/>
      <c r="I87" s="202"/>
      <c r="J87" s="203">
        <f>BK87</f>
        <v>0</v>
      </c>
      <c r="K87" s="199"/>
      <c r="L87" s="204"/>
      <c r="M87" s="205"/>
      <c r="N87" s="206"/>
      <c r="O87" s="206"/>
      <c r="P87" s="207">
        <f>SUM(P88:P101)</f>
        <v>0</v>
      </c>
      <c r="Q87" s="206"/>
      <c r="R87" s="207">
        <f>SUM(R88:R101)</f>
        <v>6.0156639999999992</v>
      </c>
      <c r="S87" s="206"/>
      <c r="T87" s="208">
        <f>SUM(T88:T101)</f>
        <v>0</v>
      </c>
      <c r="U87" s="12"/>
      <c r="V87" s="12"/>
      <c r="W87" s="12"/>
      <c r="X87" s="12"/>
      <c r="Y87" s="12"/>
      <c r="Z87" s="12"/>
      <c r="AA87" s="12"/>
      <c r="AB87" s="12"/>
      <c r="AC87" s="12"/>
      <c r="AD87" s="12"/>
      <c r="AE87" s="12"/>
      <c r="AR87" s="209" t="s">
        <v>84</v>
      </c>
      <c r="AT87" s="210" t="s">
        <v>76</v>
      </c>
      <c r="AU87" s="210" t="s">
        <v>77</v>
      </c>
      <c r="AY87" s="209" t="s">
        <v>194</v>
      </c>
      <c r="BK87" s="211">
        <f>SUM(BK88:BK101)</f>
        <v>0</v>
      </c>
    </row>
    <row r="88" s="2" customFormat="1" ht="16.5" customHeight="1">
      <c r="A88" s="39"/>
      <c r="B88" s="40"/>
      <c r="C88" s="261" t="s">
        <v>84</v>
      </c>
      <c r="D88" s="261" t="s">
        <v>222</v>
      </c>
      <c r="E88" s="262" t="s">
        <v>1403</v>
      </c>
      <c r="F88" s="263" t="s">
        <v>1404</v>
      </c>
      <c r="G88" s="264" t="s">
        <v>399</v>
      </c>
      <c r="H88" s="265">
        <v>0.029999999999999999</v>
      </c>
      <c r="I88" s="266"/>
      <c r="J88" s="267">
        <f>ROUND(I88*H88,2)</f>
        <v>0</v>
      </c>
      <c r="K88" s="263" t="s">
        <v>1405</v>
      </c>
      <c r="L88" s="45"/>
      <c r="M88" s="268" t="s">
        <v>32</v>
      </c>
      <c r="N88" s="269" t="s">
        <v>48</v>
      </c>
      <c r="O88" s="85"/>
      <c r="P88" s="224">
        <f>O88*H88</f>
        <v>0</v>
      </c>
      <c r="Q88" s="224">
        <v>0.0088000000000000005</v>
      </c>
      <c r="R88" s="224">
        <f>Q88*H88</f>
        <v>0.00026400000000000002</v>
      </c>
      <c r="S88" s="224">
        <v>0</v>
      </c>
      <c r="T88" s="225">
        <f>S88*H88</f>
        <v>0</v>
      </c>
      <c r="U88" s="39"/>
      <c r="V88" s="39"/>
      <c r="W88" s="39"/>
      <c r="X88" s="39"/>
      <c r="Y88" s="39"/>
      <c r="Z88" s="39"/>
      <c r="AA88" s="39"/>
      <c r="AB88" s="39"/>
      <c r="AC88" s="39"/>
      <c r="AD88" s="39"/>
      <c r="AE88" s="39"/>
      <c r="AR88" s="226" t="s">
        <v>263</v>
      </c>
      <c r="AT88" s="226" t="s">
        <v>222</v>
      </c>
      <c r="AU88" s="226" t="s">
        <v>84</v>
      </c>
      <c r="AY88" s="17" t="s">
        <v>194</v>
      </c>
      <c r="BE88" s="227">
        <f>IF(N88="základní",J88,0)</f>
        <v>0</v>
      </c>
      <c r="BF88" s="227">
        <f>IF(N88="snížená",J88,0)</f>
        <v>0</v>
      </c>
      <c r="BG88" s="227">
        <f>IF(N88="zákl. přenesená",J88,0)</f>
        <v>0</v>
      </c>
      <c r="BH88" s="227">
        <f>IF(N88="sníž. přenesená",J88,0)</f>
        <v>0</v>
      </c>
      <c r="BI88" s="227">
        <f>IF(N88="nulová",J88,0)</f>
        <v>0</v>
      </c>
      <c r="BJ88" s="17" t="s">
        <v>84</v>
      </c>
      <c r="BK88" s="227">
        <f>ROUND(I88*H88,2)</f>
        <v>0</v>
      </c>
      <c r="BL88" s="17" t="s">
        <v>263</v>
      </c>
      <c r="BM88" s="226" t="s">
        <v>2628</v>
      </c>
    </row>
    <row r="89" s="2" customFormat="1">
      <c r="A89" s="39"/>
      <c r="B89" s="40"/>
      <c r="C89" s="41"/>
      <c r="D89" s="279" t="s">
        <v>1407</v>
      </c>
      <c r="E89" s="41"/>
      <c r="F89" s="280" t="s">
        <v>1408</v>
      </c>
      <c r="G89" s="41"/>
      <c r="H89" s="41"/>
      <c r="I89" s="271"/>
      <c r="J89" s="41"/>
      <c r="K89" s="41"/>
      <c r="L89" s="45"/>
      <c r="M89" s="272"/>
      <c r="N89" s="273"/>
      <c r="O89" s="85"/>
      <c r="P89" s="85"/>
      <c r="Q89" s="85"/>
      <c r="R89" s="85"/>
      <c r="S89" s="85"/>
      <c r="T89" s="86"/>
      <c r="U89" s="39"/>
      <c r="V89" s="39"/>
      <c r="W89" s="39"/>
      <c r="X89" s="39"/>
      <c r="Y89" s="39"/>
      <c r="Z89" s="39"/>
      <c r="AA89" s="39"/>
      <c r="AB89" s="39"/>
      <c r="AC89" s="39"/>
      <c r="AD89" s="39"/>
      <c r="AE89" s="39"/>
      <c r="AT89" s="17" t="s">
        <v>1407</v>
      </c>
      <c r="AU89" s="17" t="s">
        <v>84</v>
      </c>
    </row>
    <row r="90" s="2" customFormat="1" ht="37.8" customHeight="1">
      <c r="A90" s="39"/>
      <c r="B90" s="40"/>
      <c r="C90" s="261" t="s">
        <v>86</v>
      </c>
      <c r="D90" s="261" t="s">
        <v>222</v>
      </c>
      <c r="E90" s="262" t="s">
        <v>2110</v>
      </c>
      <c r="F90" s="263" t="s">
        <v>2111</v>
      </c>
      <c r="G90" s="264" t="s">
        <v>127</v>
      </c>
      <c r="H90" s="265">
        <v>30</v>
      </c>
      <c r="I90" s="266"/>
      <c r="J90" s="267">
        <f>ROUND(I90*H90,2)</f>
        <v>0</v>
      </c>
      <c r="K90" s="263" t="s">
        <v>1405</v>
      </c>
      <c r="L90" s="45"/>
      <c r="M90" s="268" t="s">
        <v>32</v>
      </c>
      <c r="N90" s="269" t="s">
        <v>48</v>
      </c>
      <c r="O90" s="85"/>
      <c r="P90" s="224">
        <f>O90*H90</f>
        <v>0</v>
      </c>
      <c r="Q90" s="224">
        <v>0</v>
      </c>
      <c r="R90" s="224">
        <f>Q90*H90</f>
        <v>0</v>
      </c>
      <c r="S90" s="224">
        <v>0</v>
      </c>
      <c r="T90" s="225">
        <f>S90*H90</f>
        <v>0</v>
      </c>
      <c r="U90" s="39"/>
      <c r="V90" s="39"/>
      <c r="W90" s="39"/>
      <c r="X90" s="39"/>
      <c r="Y90" s="39"/>
      <c r="Z90" s="39"/>
      <c r="AA90" s="39"/>
      <c r="AB90" s="39"/>
      <c r="AC90" s="39"/>
      <c r="AD90" s="39"/>
      <c r="AE90" s="39"/>
      <c r="AR90" s="226" t="s">
        <v>208</v>
      </c>
      <c r="AT90" s="226" t="s">
        <v>222</v>
      </c>
      <c r="AU90" s="226" t="s">
        <v>84</v>
      </c>
      <c r="AY90" s="17" t="s">
        <v>194</v>
      </c>
      <c r="BE90" s="227">
        <f>IF(N90="základní",J90,0)</f>
        <v>0</v>
      </c>
      <c r="BF90" s="227">
        <f>IF(N90="snížená",J90,0)</f>
        <v>0</v>
      </c>
      <c r="BG90" s="227">
        <f>IF(N90="zákl. přenesená",J90,0)</f>
        <v>0</v>
      </c>
      <c r="BH90" s="227">
        <f>IF(N90="sníž. přenesená",J90,0)</f>
        <v>0</v>
      </c>
      <c r="BI90" s="227">
        <f>IF(N90="nulová",J90,0)</f>
        <v>0</v>
      </c>
      <c r="BJ90" s="17" t="s">
        <v>84</v>
      </c>
      <c r="BK90" s="227">
        <f>ROUND(I90*H90,2)</f>
        <v>0</v>
      </c>
      <c r="BL90" s="17" t="s">
        <v>208</v>
      </c>
      <c r="BM90" s="226" t="s">
        <v>2629</v>
      </c>
    </row>
    <row r="91" s="2" customFormat="1">
      <c r="A91" s="39"/>
      <c r="B91" s="40"/>
      <c r="C91" s="41"/>
      <c r="D91" s="279" t="s">
        <v>1407</v>
      </c>
      <c r="E91" s="41"/>
      <c r="F91" s="280" t="s">
        <v>2113</v>
      </c>
      <c r="G91" s="41"/>
      <c r="H91" s="41"/>
      <c r="I91" s="271"/>
      <c r="J91" s="41"/>
      <c r="K91" s="41"/>
      <c r="L91" s="45"/>
      <c r="M91" s="272"/>
      <c r="N91" s="273"/>
      <c r="O91" s="85"/>
      <c r="P91" s="85"/>
      <c r="Q91" s="85"/>
      <c r="R91" s="85"/>
      <c r="S91" s="85"/>
      <c r="T91" s="86"/>
      <c r="U91" s="39"/>
      <c r="V91" s="39"/>
      <c r="W91" s="39"/>
      <c r="X91" s="39"/>
      <c r="Y91" s="39"/>
      <c r="Z91" s="39"/>
      <c r="AA91" s="39"/>
      <c r="AB91" s="39"/>
      <c r="AC91" s="39"/>
      <c r="AD91" s="39"/>
      <c r="AE91" s="39"/>
      <c r="AT91" s="17" t="s">
        <v>1407</v>
      </c>
      <c r="AU91" s="17" t="s">
        <v>84</v>
      </c>
    </row>
    <row r="92" s="2" customFormat="1">
      <c r="A92" s="39"/>
      <c r="B92" s="40"/>
      <c r="C92" s="41"/>
      <c r="D92" s="230" t="s">
        <v>226</v>
      </c>
      <c r="E92" s="41"/>
      <c r="F92" s="270" t="s">
        <v>2114</v>
      </c>
      <c r="G92" s="41"/>
      <c r="H92" s="41"/>
      <c r="I92" s="271"/>
      <c r="J92" s="41"/>
      <c r="K92" s="41"/>
      <c r="L92" s="45"/>
      <c r="M92" s="272"/>
      <c r="N92" s="273"/>
      <c r="O92" s="85"/>
      <c r="P92" s="85"/>
      <c r="Q92" s="85"/>
      <c r="R92" s="85"/>
      <c r="S92" s="85"/>
      <c r="T92" s="86"/>
      <c r="U92" s="39"/>
      <c r="V92" s="39"/>
      <c r="W92" s="39"/>
      <c r="X92" s="39"/>
      <c r="Y92" s="39"/>
      <c r="Z92" s="39"/>
      <c r="AA92" s="39"/>
      <c r="AB92" s="39"/>
      <c r="AC92" s="39"/>
      <c r="AD92" s="39"/>
      <c r="AE92" s="39"/>
      <c r="AT92" s="17" t="s">
        <v>226</v>
      </c>
      <c r="AU92" s="17" t="s">
        <v>84</v>
      </c>
    </row>
    <row r="93" s="2" customFormat="1" ht="33" customHeight="1">
      <c r="A93" s="39"/>
      <c r="B93" s="40"/>
      <c r="C93" s="261" t="s">
        <v>193</v>
      </c>
      <c r="D93" s="261" t="s">
        <v>222</v>
      </c>
      <c r="E93" s="262" t="s">
        <v>2119</v>
      </c>
      <c r="F93" s="263" t="s">
        <v>2120</v>
      </c>
      <c r="G93" s="264" t="s">
        <v>127</v>
      </c>
      <c r="H93" s="265">
        <v>30</v>
      </c>
      <c r="I93" s="266"/>
      <c r="J93" s="267">
        <f>ROUND(I93*H93,2)</f>
        <v>0</v>
      </c>
      <c r="K93" s="263" t="s">
        <v>1405</v>
      </c>
      <c r="L93" s="45"/>
      <c r="M93" s="268" t="s">
        <v>32</v>
      </c>
      <c r="N93" s="269" t="s">
        <v>48</v>
      </c>
      <c r="O93" s="85"/>
      <c r="P93" s="224">
        <f>O93*H93</f>
        <v>0</v>
      </c>
      <c r="Q93" s="224">
        <v>0</v>
      </c>
      <c r="R93" s="224">
        <f>Q93*H93</f>
        <v>0</v>
      </c>
      <c r="S93" s="224">
        <v>0</v>
      </c>
      <c r="T93" s="225">
        <f>S93*H93</f>
        <v>0</v>
      </c>
      <c r="U93" s="39"/>
      <c r="V93" s="39"/>
      <c r="W93" s="39"/>
      <c r="X93" s="39"/>
      <c r="Y93" s="39"/>
      <c r="Z93" s="39"/>
      <c r="AA93" s="39"/>
      <c r="AB93" s="39"/>
      <c r="AC93" s="39"/>
      <c r="AD93" s="39"/>
      <c r="AE93" s="39"/>
      <c r="AR93" s="226" t="s">
        <v>208</v>
      </c>
      <c r="AT93" s="226" t="s">
        <v>222</v>
      </c>
      <c r="AU93" s="226" t="s">
        <v>84</v>
      </c>
      <c r="AY93" s="17" t="s">
        <v>194</v>
      </c>
      <c r="BE93" s="227">
        <f>IF(N93="základní",J93,0)</f>
        <v>0</v>
      </c>
      <c r="BF93" s="227">
        <f>IF(N93="snížená",J93,0)</f>
        <v>0</v>
      </c>
      <c r="BG93" s="227">
        <f>IF(N93="zákl. přenesená",J93,0)</f>
        <v>0</v>
      </c>
      <c r="BH93" s="227">
        <f>IF(N93="sníž. přenesená",J93,0)</f>
        <v>0</v>
      </c>
      <c r="BI93" s="227">
        <f>IF(N93="nulová",J93,0)</f>
        <v>0</v>
      </c>
      <c r="BJ93" s="17" t="s">
        <v>84</v>
      </c>
      <c r="BK93" s="227">
        <f>ROUND(I93*H93,2)</f>
        <v>0</v>
      </c>
      <c r="BL93" s="17" t="s">
        <v>208</v>
      </c>
      <c r="BM93" s="226" t="s">
        <v>2630</v>
      </c>
    </row>
    <row r="94" s="2" customFormat="1">
      <c r="A94" s="39"/>
      <c r="B94" s="40"/>
      <c r="C94" s="41"/>
      <c r="D94" s="279" t="s">
        <v>1407</v>
      </c>
      <c r="E94" s="41"/>
      <c r="F94" s="280" t="s">
        <v>2122</v>
      </c>
      <c r="G94" s="41"/>
      <c r="H94" s="41"/>
      <c r="I94" s="271"/>
      <c r="J94" s="41"/>
      <c r="K94" s="41"/>
      <c r="L94" s="45"/>
      <c r="M94" s="272"/>
      <c r="N94" s="273"/>
      <c r="O94" s="85"/>
      <c r="P94" s="85"/>
      <c r="Q94" s="85"/>
      <c r="R94" s="85"/>
      <c r="S94" s="85"/>
      <c r="T94" s="86"/>
      <c r="U94" s="39"/>
      <c r="V94" s="39"/>
      <c r="W94" s="39"/>
      <c r="X94" s="39"/>
      <c r="Y94" s="39"/>
      <c r="Z94" s="39"/>
      <c r="AA94" s="39"/>
      <c r="AB94" s="39"/>
      <c r="AC94" s="39"/>
      <c r="AD94" s="39"/>
      <c r="AE94" s="39"/>
      <c r="AT94" s="17" t="s">
        <v>1407</v>
      </c>
      <c r="AU94" s="17" t="s">
        <v>84</v>
      </c>
    </row>
    <row r="95" s="2" customFormat="1" ht="24.15" customHeight="1">
      <c r="A95" s="39"/>
      <c r="B95" s="40"/>
      <c r="C95" s="261" t="s">
        <v>208</v>
      </c>
      <c r="D95" s="261" t="s">
        <v>222</v>
      </c>
      <c r="E95" s="262" t="s">
        <v>2115</v>
      </c>
      <c r="F95" s="263" t="s">
        <v>2116</v>
      </c>
      <c r="G95" s="264" t="s">
        <v>127</v>
      </c>
      <c r="H95" s="265">
        <v>30</v>
      </c>
      <c r="I95" s="266"/>
      <c r="J95" s="267">
        <f>ROUND(I95*H95,2)</f>
        <v>0</v>
      </c>
      <c r="K95" s="263" t="s">
        <v>1405</v>
      </c>
      <c r="L95" s="45"/>
      <c r="M95" s="268" t="s">
        <v>32</v>
      </c>
      <c r="N95" s="269" t="s">
        <v>48</v>
      </c>
      <c r="O95" s="85"/>
      <c r="P95" s="224">
        <f>O95*H95</f>
        <v>0</v>
      </c>
      <c r="Q95" s="224">
        <v>0.20015</v>
      </c>
      <c r="R95" s="224">
        <f>Q95*H95</f>
        <v>6.0045000000000002</v>
      </c>
      <c r="S95" s="224">
        <v>0</v>
      </c>
      <c r="T95" s="225">
        <f>S95*H95</f>
        <v>0</v>
      </c>
      <c r="U95" s="39"/>
      <c r="V95" s="39"/>
      <c r="W95" s="39"/>
      <c r="X95" s="39"/>
      <c r="Y95" s="39"/>
      <c r="Z95" s="39"/>
      <c r="AA95" s="39"/>
      <c r="AB95" s="39"/>
      <c r="AC95" s="39"/>
      <c r="AD95" s="39"/>
      <c r="AE95" s="39"/>
      <c r="AR95" s="226" t="s">
        <v>208</v>
      </c>
      <c r="AT95" s="226" t="s">
        <v>222</v>
      </c>
      <c r="AU95" s="226" t="s">
        <v>84</v>
      </c>
      <c r="AY95" s="17" t="s">
        <v>194</v>
      </c>
      <c r="BE95" s="227">
        <f>IF(N95="základní",J95,0)</f>
        <v>0</v>
      </c>
      <c r="BF95" s="227">
        <f>IF(N95="snížená",J95,0)</f>
        <v>0</v>
      </c>
      <c r="BG95" s="227">
        <f>IF(N95="zákl. přenesená",J95,0)</f>
        <v>0</v>
      </c>
      <c r="BH95" s="227">
        <f>IF(N95="sníž. přenesená",J95,0)</f>
        <v>0</v>
      </c>
      <c r="BI95" s="227">
        <f>IF(N95="nulová",J95,0)</f>
        <v>0</v>
      </c>
      <c r="BJ95" s="17" t="s">
        <v>84</v>
      </c>
      <c r="BK95" s="227">
        <f>ROUND(I95*H95,2)</f>
        <v>0</v>
      </c>
      <c r="BL95" s="17" t="s">
        <v>208</v>
      </c>
      <c r="BM95" s="226" t="s">
        <v>2631</v>
      </c>
    </row>
    <row r="96" s="2" customFormat="1">
      <c r="A96" s="39"/>
      <c r="B96" s="40"/>
      <c r="C96" s="41"/>
      <c r="D96" s="279" t="s">
        <v>1407</v>
      </c>
      <c r="E96" s="41"/>
      <c r="F96" s="280" t="s">
        <v>2118</v>
      </c>
      <c r="G96" s="41"/>
      <c r="H96" s="41"/>
      <c r="I96" s="271"/>
      <c r="J96" s="41"/>
      <c r="K96" s="41"/>
      <c r="L96" s="45"/>
      <c r="M96" s="272"/>
      <c r="N96" s="273"/>
      <c r="O96" s="85"/>
      <c r="P96" s="85"/>
      <c r="Q96" s="85"/>
      <c r="R96" s="85"/>
      <c r="S96" s="85"/>
      <c r="T96" s="86"/>
      <c r="U96" s="39"/>
      <c r="V96" s="39"/>
      <c r="W96" s="39"/>
      <c r="X96" s="39"/>
      <c r="Y96" s="39"/>
      <c r="Z96" s="39"/>
      <c r="AA96" s="39"/>
      <c r="AB96" s="39"/>
      <c r="AC96" s="39"/>
      <c r="AD96" s="39"/>
      <c r="AE96" s="39"/>
      <c r="AT96" s="17" t="s">
        <v>1407</v>
      </c>
      <c r="AU96" s="17" t="s">
        <v>84</v>
      </c>
    </row>
    <row r="97" s="2" customFormat="1" ht="21.75" customHeight="1">
      <c r="A97" s="39"/>
      <c r="B97" s="40"/>
      <c r="C97" s="261" t="s">
        <v>221</v>
      </c>
      <c r="D97" s="261" t="s">
        <v>222</v>
      </c>
      <c r="E97" s="262" t="s">
        <v>2123</v>
      </c>
      <c r="F97" s="263" t="s">
        <v>2124</v>
      </c>
      <c r="G97" s="264" t="s">
        <v>1411</v>
      </c>
      <c r="H97" s="265">
        <v>30</v>
      </c>
      <c r="I97" s="266"/>
      <c r="J97" s="267">
        <f>ROUND(I97*H97,2)</f>
        <v>0</v>
      </c>
      <c r="K97" s="263" t="s">
        <v>1405</v>
      </c>
      <c r="L97" s="45"/>
      <c r="M97" s="268" t="s">
        <v>32</v>
      </c>
      <c r="N97" s="269" t="s">
        <v>48</v>
      </c>
      <c r="O97" s="85"/>
      <c r="P97" s="224">
        <f>O97*H97</f>
        <v>0</v>
      </c>
      <c r="Q97" s="224">
        <v>0</v>
      </c>
      <c r="R97" s="224">
        <f>Q97*H97</f>
        <v>0</v>
      </c>
      <c r="S97" s="224">
        <v>0</v>
      </c>
      <c r="T97" s="225">
        <f>S97*H97</f>
        <v>0</v>
      </c>
      <c r="U97" s="39"/>
      <c r="V97" s="39"/>
      <c r="W97" s="39"/>
      <c r="X97" s="39"/>
      <c r="Y97" s="39"/>
      <c r="Z97" s="39"/>
      <c r="AA97" s="39"/>
      <c r="AB97" s="39"/>
      <c r="AC97" s="39"/>
      <c r="AD97" s="39"/>
      <c r="AE97" s="39"/>
      <c r="AR97" s="226" t="s">
        <v>84</v>
      </c>
      <c r="AT97" s="226" t="s">
        <v>222</v>
      </c>
      <c r="AU97" s="226" t="s">
        <v>84</v>
      </c>
      <c r="AY97" s="17" t="s">
        <v>194</v>
      </c>
      <c r="BE97" s="227">
        <f>IF(N97="základní",J97,0)</f>
        <v>0</v>
      </c>
      <c r="BF97" s="227">
        <f>IF(N97="snížená",J97,0)</f>
        <v>0</v>
      </c>
      <c r="BG97" s="227">
        <f>IF(N97="zákl. přenesená",J97,0)</f>
        <v>0</v>
      </c>
      <c r="BH97" s="227">
        <f>IF(N97="sníž. přenesená",J97,0)</f>
        <v>0</v>
      </c>
      <c r="BI97" s="227">
        <f>IF(N97="nulová",J97,0)</f>
        <v>0</v>
      </c>
      <c r="BJ97" s="17" t="s">
        <v>84</v>
      </c>
      <c r="BK97" s="227">
        <f>ROUND(I97*H97,2)</f>
        <v>0</v>
      </c>
      <c r="BL97" s="17" t="s">
        <v>84</v>
      </c>
      <c r="BM97" s="226" t="s">
        <v>2632</v>
      </c>
    </row>
    <row r="98" s="2" customFormat="1">
      <c r="A98" s="39"/>
      <c r="B98" s="40"/>
      <c r="C98" s="41"/>
      <c r="D98" s="279" t="s">
        <v>1407</v>
      </c>
      <c r="E98" s="41"/>
      <c r="F98" s="280" t="s">
        <v>2126</v>
      </c>
      <c r="G98" s="41"/>
      <c r="H98" s="41"/>
      <c r="I98" s="271"/>
      <c r="J98" s="41"/>
      <c r="K98" s="41"/>
      <c r="L98" s="45"/>
      <c r="M98" s="272"/>
      <c r="N98" s="273"/>
      <c r="O98" s="85"/>
      <c r="P98" s="85"/>
      <c r="Q98" s="85"/>
      <c r="R98" s="85"/>
      <c r="S98" s="85"/>
      <c r="T98" s="86"/>
      <c r="U98" s="39"/>
      <c r="V98" s="39"/>
      <c r="W98" s="39"/>
      <c r="X98" s="39"/>
      <c r="Y98" s="39"/>
      <c r="Z98" s="39"/>
      <c r="AA98" s="39"/>
      <c r="AB98" s="39"/>
      <c r="AC98" s="39"/>
      <c r="AD98" s="39"/>
      <c r="AE98" s="39"/>
      <c r="AT98" s="17" t="s">
        <v>1407</v>
      </c>
      <c r="AU98" s="17" t="s">
        <v>84</v>
      </c>
    </row>
    <row r="99" s="2" customFormat="1" ht="16.5" customHeight="1">
      <c r="A99" s="39"/>
      <c r="B99" s="40"/>
      <c r="C99" s="261" t="s">
        <v>229</v>
      </c>
      <c r="D99" s="261" t="s">
        <v>222</v>
      </c>
      <c r="E99" s="262" t="s">
        <v>2130</v>
      </c>
      <c r="F99" s="263" t="s">
        <v>2131</v>
      </c>
      <c r="G99" s="264" t="s">
        <v>1411</v>
      </c>
      <c r="H99" s="265">
        <v>30</v>
      </c>
      <c r="I99" s="266"/>
      <c r="J99" s="267">
        <f>ROUND(I99*H99,2)</f>
        <v>0</v>
      </c>
      <c r="K99" s="263" t="s">
        <v>1405</v>
      </c>
      <c r="L99" s="45"/>
      <c r="M99" s="268" t="s">
        <v>32</v>
      </c>
      <c r="N99" s="269" t="s">
        <v>48</v>
      </c>
      <c r="O99" s="85"/>
      <c r="P99" s="224">
        <f>O99*H99</f>
        <v>0</v>
      </c>
      <c r="Q99" s="224">
        <v>3.0000000000000001E-05</v>
      </c>
      <c r="R99" s="224">
        <f>Q99*H99</f>
        <v>0.00089999999999999998</v>
      </c>
      <c r="S99" s="224">
        <v>0</v>
      </c>
      <c r="T99" s="225">
        <f>S99*H99</f>
        <v>0</v>
      </c>
      <c r="U99" s="39"/>
      <c r="V99" s="39"/>
      <c r="W99" s="39"/>
      <c r="X99" s="39"/>
      <c r="Y99" s="39"/>
      <c r="Z99" s="39"/>
      <c r="AA99" s="39"/>
      <c r="AB99" s="39"/>
      <c r="AC99" s="39"/>
      <c r="AD99" s="39"/>
      <c r="AE99" s="39"/>
      <c r="AR99" s="226" t="s">
        <v>84</v>
      </c>
      <c r="AT99" s="226" t="s">
        <v>222</v>
      </c>
      <c r="AU99" s="226" t="s">
        <v>84</v>
      </c>
      <c r="AY99" s="17" t="s">
        <v>194</v>
      </c>
      <c r="BE99" s="227">
        <f>IF(N99="základní",J99,0)</f>
        <v>0</v>
      </c>
      <c r="BF99" s="227">
        <f>IF(N99="snížená",J99,0)</f>
        <v>0</v>
      </c>
      <c r="BG99" s="227">
        <f>IF(N99="zákl. přenesená",J99,0)</f>
        <v>0</v>
      </c>
      <c r="BH99" s="227">
        <f>IF(N99="sníž. přenesená",J99,0)</f>
        <v>0</v>
      </c>
      <c r="BI99" s="227">
        <f>IF(N99="nulová",J99,0)</f>
        <v>0</v>
      </c>
      <c r="BJ99" s="17" t="s">
        <v>84</v>
      </c>
      <c r="BK99" s="227">
        <f>ROUND(I99*H99,2)</f>
        <v>0</v>
      </c>
      <c r="BL99" s="17" t="s">
        <v>84</v>
      </c>
      <c r="BM99" s="226" t="s">
        <v>2633</v>
      </c>
    </row>
    <row r="100" s="2" customFormat="1">
      <c r="A100" s="39"/>
      <c r="B100" s="40"/>
      <c r="C100" s="41"/>
      <c r="D100" s="279" t="s">
        <v>1407</v>
      </c>
      <c r="E100" s="41"/>
      <c r="F100" s="280" t="s">
        <v>2133</v>
      </c>
      <c r="G100" s="41"/>
      <c r="H100" s="41"/>
      <c r="I100" s="271"/>
      <c r="J100" s="41"/>
      <c r="K100" s="41"/>
      <c r="L100" s="45"/>
      <c r="M100" s="272"/>
      <c r="N100" s="273"/>
      <c r="O100" s="85"/>
      <c r="P100" s="85"/>
      <c r="Q100" s="85"/>
      <c r="R100" s="85"/>
      <c r="S100" s="85"/>
      <c r="T100" s="86"/>
      <c r="U100" s="39"/>
      <c r="V100" s="39"/>
      <c r="W100" s="39"/>
      <c r="X100" s="39"/>
      <c r="Y100" s="39"/>
      <c r="Z100" s="39"/>
      <c r="AA100" s="39"/>
      <c r="AB100" s="39"/>
      <c r="AC100" s="39"/>
      <c r="AD100" s="39"/>
      <c r="AE100" s="39"/>
      <c r="AT100" s="17" t="s">
        <v>1407</v>
      </c>
      <c r="AU100" s="17" t="s">
        <v>84</v>
      </c>
    </row>
    <row r="101" s="2" customFormat="1" ht="16.5" customHeight="1">
      <c r="A101" s="39"/>
      <c r="B101" s="40"/>
      <c r="C101" s="214" t="s">
        <v>234</v>
      </c>
      <c r="D101" s="214" t="s">
        <v>197</v>
      </c>
      <c r="E101" s="215" t="s">
        <v>2380</v>
      </c>
      <c r="F101" s="216" t="s">
        <v>2381</v>
      </c>
      <c r="G101" s="217" t="s">
        <v>2382</v>
      </c>
      <c r="H101" s="218">
        <v>10</v>
      </c>
      <c r="I101" s="219"/>
      <c r="J101" s="220">
        <f>ROUND(I101*H101,2)</f>
        <v>0</v>
      </c>
      <c r="K101" s="216" t="s">
        <v>1405</v>
      </c>
      <c r="L101" s="221"/>
      <c r="M101" s="287" t="s">
        <v>32</v>
      </c>
      <c r="N101" s="288" t="s">
        <v>48</v>
      </c>
      <c r="O101" s="276"/>
      <c r="P101" s="277">
        <f>O101*H101</f>
        <v>0</v>
      </c>
      <c r="Q101" s="277">
        <v>0.001</v>
      </c>
      <c r="R101" s="277">
        <f>Q101*H101</f>
        <v>0.01</v>
      </c>
      <c r="S101" s="277">
        <v>0</v>
      </c>
      <c r="T101" s="278">
        <f>S101*H101</f>
        <v>0</v>
      </c>
      <c r="U101" s="39"/>
      <c r="V101" s="39"/>
      <c r="W101" s="39"/>
      <c r="X101" s="39"/>
      <c r="Y101" s="39"/>
      <c r="Z101" s="39"/>
      <c r="AA101" s="39"/>
      <c r="AB101" s="39"/>
      <c r="AC101" s="39"/>
      <c r="AD101" s="39"/>
      <c r="AE101" s="39"/>
      <c r="AR101" s="226" t="s">
        <v>201</v>
      </c>
      <c r="AT101" s="226" t="s">
        <v>197</v>
      </c>
      <c r="AU101" s="226" t="s">
        <v>84</v>
      </c>
      <c r="AY101" s="17" t="s">
        <v>194</v>
      </c>
      <c r="BE101" s="227">
        <f>IF(N101="základní",J101,0)</f>
        <v>0</v>
      </c>
      <c r="BF101" s="227">
        <f>IF(N101="snížená",J101,0)</f>
        <v>0</v>
      </c>
      <c r="BG101" s="227">
        <f>IF(N101="zákl. přenesená",J101,0)</f>
        <v>0</v>
      </c>
      <c r="BH101" s="227">
        <f>IF(N101="sníž. přenesená",J101,0)</f>
        <v>0</v>
      </c>
      <c r="BI101" s="227">
        <f>IF(N101="nulová",J101,0)</f>
        <v>0</v>
      </c>
      <c r="BJ101" s="17" t="s">
        <v>84</v>
      </c>
      <c r="BK101" s="227">
        <f>ROUND(I101*H101,2)</f>
        <v>0</v>
      </c>
      <c r="BL101" s="17" t="s">
        <v>202</v>
      </c>
      <c r="BM101" s="226" t="s">
        <v>2634</v>
      </c>
    </row>
    <row r="102" s="2" customFormat="1" ht="6.96" customHeight="1">
      <c r="A102" s="39"/>
      <c r="B102" s="60"/>
      <c r="C102" s="61"/>
      <c r="D102" s="61"/>
      <c r="E102" s="61"/>
      <c r="F102" s="61"/>
      <c r="G102" s="61"/>
      <c r="H102" s="61"/>
      <c r="I102" s="61"/>
      <c r="J102" s="61"/>
      <c r="K102" s="61"/>
      <c r="L102" s="45"/>
      <c r="M102" s="39"/>
      <c r="O102" s="39"/>
      <c r="P102" s="39"/>
      <c r="Q102" s="39"/>
      <c r="R102" s="39"/>
      <c r="S102" s="39"/>
      <c r="T102" s="39"/>
      <c r="U102" s="39"/>
      <c r="V102" s="39"/>
      <c r="W102" s="39"/>
      <c r="X102" s="39"/>
      <c r="Y102" s="39"/>
      <c r="Z102" s="39"/>
      <c r="AA102" s="39"/>
      <c r="AB102" s="39"/>
      <c r="AC102" s="39"/>
      <c r="AD102" s="39"/>
      <c r="AE102" s="39"/>
    </row>
  </sheetData>
  <sheetProtection sheet="1" autoFilter="0" formatColumns="0" formatRows="0" objects="1" scenarios="1" spinCount="100000" saltValue="q+IYCiYvzzFD8lWB4i1UiWxK3cLVbOglHVB8LlxC3Pnn92D6XF7wIq4zkTKv/0NzE32g+IaNPD9qc6rt1/389Q==" hashValue="6qTajZh+PRL6ZT9TgNOhfJAYdGeyhFnV27pq4z8+yuw+Rf+vVHV0Nx47gdEyHLMd02tzYem2rS/R3l5WZFLwBg==" algorithmName="SHA-512" password="CC35"/>
  <autoFilter ref="C85:K101"/>
  <mergeCells count="12">
    <mergeCell ref="E7:H7"/>
    <mergeCell ref="E9:H9"/>
    <mergeCell ref="E11:H11"/>
    <mergeCell ref="E20:H20"/>
    <mergeCell ref="E29:H29"/>
    <mergeCell ref="E50:H50"/>
    <mergeCell ref="E52:H52"/>
    <mergeCell ref="E54:H54"/>
    <mergeCell ref="E74:H74"/>
    <mergeCell ref="E76:H76"/>
    <mergeCell ref="E78:H78"/>
    <mergeCell ref="L2:V2"/>
  </mergeCells>
  <hyperlinks>
    <hyperlink ref="F89" r:id="rId1" display="https://podminky.urs.cz/item/CS_URS_2023_01/460010021"/>
    <hyperlink ref="F91" r:id="rId2" display="https://podminky.urs.cz/item/CS_URS_2023_01/460161282"/>
    <hyperlink ref="F94" r:id="rId3" display="https://podminky.urs.cz/item/CS_URS_2023_01/460431292"/>
    <hyperlink ref="F96" r:id="rId4" display="https://podminky.urs.cz/item/CS_URS_2023_01/460661512"/>
    <hyperlink ref="F98" r:id="rId5" display="https://podminky.urs.cz/item/CS_URS_2023_01/181951114"/>
    <hyperlink ref="F100" r:id="rId6" display="https://podminky.urs.cz/item/CS_URS_2023_01/460620007"/>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124</v>
      </c>
      <c r="AZ2" s="139" t="s">
        <v>2635</v>
      </c>
      <c r="BA2" s="139" t="s">
        <v>2636</v>
      </c>
      <c r="BB2" s="139" t="s">
        <v>1458</v>
      </c>
      <c r="BC2" s="139" t="s">
        <v>2637</v>
      </c>
      <c r="BD2" s="139" t="s">
        <v>86</v>
      </c>
    </row>
    <row r="3" s="1" customFormat="1" ht="6.96" customHeight="1">
      <c r="B3" s="140"/>
      <c r="C3" s="141"/>
      <c r="D3" s="141"/>
      <c r="E3" s="141"/>
      <c r="F3" s="141"/>
      <c r="G3" s="141"/>
      <c r="H3" s="141"/>
      <c r="I3" s="141"/>
      <c r="J3" s="141"/>
      <c r="K3" s="141"/>
      <c r="L3" s="20"/>
      <c r="AT3" s="17" t="s">
        <v>86</v>
      </c>
      <c r="AZ3" s="139" t="s">
        <v>2638</v>
      </c>
      <c r="BA3" s="139" t="s">
        <v>2639</v>
      </c>
      <c r="BB3" s="139" t="s">
        <v>1458</v>
      </c>
      <c r="BC3" s="139" t="s">
        <v>2640</v>
      </c>
      <c r="BD3" s="139"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2" customFormat="1" ht="12" customHeight="1">
      <c r="A8" s="39"/>
      <c r="B8" s="45"/>
      <c r="C8" s="39"/>
      <c r="D8" s="144" t="s">
        <v>145</v>
      </c>
      <c r="E8" s="39"/>
      <c r="F8" s="39"/>
      <c r="G8" s="39"/>
      <c r="H8" s="39"/>
      <c r="I8" s="39"/>
      <c r="J8" s="39"/>
      <c r="K8" s="39"/>
      <c r="L8" s="146"/>
      <c r="S8" s="39"/>
      <c r="T8" s="39"/>
      <c r="U8" s="39"/>
      <c r="V8" s="39"/>
      <c r="W8" s="39"/>
      <c r="X8" s="39"/>
      <c r="Y8" s="39"/>
      <c r="Z8" s="39"/>
      <c r="AA8" s="39"/>
      <c r="AB8" s="39"/>
      <c r="AC8" s="39"/>
      <c r="AD8" s="39"/>
      <c r="AE8" s="39"/>
    </row>
    <row r="9" s="2" customFormat="1" ht="16.5" customHeight="1">
      <c r="A9" s="39"/>
      <c r="B9" s="45"/>
      <c r="C9" s="39"/>
      <c r="D9" s="39"/>
      <c r="E9" s="147" t="s">
        <v>2641</v>
      </c>
      <c r="F9" s="39"/>
      <c r="G9" s="39"/>
      <c r="H9" s="39"/>
      <c r="I9" s="39"/>
      <c r="J9" s="39"/>
      <c r="K9" s="39"/>
      <c r="L9" s="14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6"/>
      <c r="S10" s="39"/>
      <c r="T10" s="39"/>
      <c r="U10" s="39"/>
      <c r="V10" s="39"/>
      <c r="W10" s="39"/>
      <c r="X10" s="39"/>
      <c r="Y10" s="39"/>
      <c r="Z10" s="39"/>
      <c r="AA10" s="39"/>
      <c r="AB10" s="39"/>
      <c r="AC10" s="39"/>
      <c r="AD10" s="39"/>
      <c r="AE10" s="39"/>
    </row>
    <row r="11" s="2" customFormat="1" ht="12" customHeight="1">
      <c r="A11" s="39"/>
      <c r="B11" s="45"/>
      <c r="C11" s="39"/>
      <c r="D11" s="144" t="s">
        <v>18</v>
      </c>
      <c r="E11" s="39"/>
      <c r="F11" s="134" t="s">
        <v>32</v>
      </c>
      <c r="G11" s="39"/>
      <c r="H11" s="39"/>
      <c r="I11" s="144" t="s">
        <v>20</v>
      </c>
      <c r="J11" s="134" t="s">
        <v>32</v>
      </c>
      <c r="K11" s="39"/>
      <c r="L11" s="146"/>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8" t="str">
        <f>'Rekapitulace zakázky'!AN8</f>
        <v>14. 6. 2023</v>
      </c>
      <c r="K12" s="39"/>
      <c r="L12" s="14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6"/>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6"/>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32</v>
      </c>
      <c r="K15" s="39"/>
      <c r="L15" s="14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6"/>
      <c r="S16" s="39"/>
      <c r="T16" s="39"/>
      <c r="U16" s="39"/>
      <c r="V16" s="39"/>
      <c r="W16" s="39"/>
      <c r="X16" s="39"/>
      <c r="Y16" s="39"/>
      <c r="Z16" s="39"/>
      <c r="AA16" s="39"/>
      <c r="AB16" s="39"/>
      <c r="AC16" s="39"/>
      <c r="AD16" s="39"/>
      <c r="AE16" s="39"/>
    </row>
    <row r="17" s="2" customFormat="1" ht="12" customHeight="1">
      <c r="A17" s="39"/>
      <c r="B17" s="45"/>
      <c r="C17" s="39"/>
      <c r="D17" s="144" t="s">
        <v>35</v>
      </c>
      <c r="E17" s="39"/>
      <c r="F17" s="39"/>
      <c r="G17" s="39"/>
      <c r="H17" s="39"/>
      <c r="I17" s="144" t="s">
        <v>31</v>
      </c>
      <c r="J17" s="33" t="str">
        <f>'Rekapitulace zakázky'!AN13</f>
        <v>Vyplň údaj</v>
      </c>
      <c r="K17" s="39"/>
      <c r="L17" s="146"/>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6"/>
      <c r="S19" s="39"/>
      <c r="T19" s="39"/>
      <c r="U19" s="39"/>
      <c r="V19" s="39"/>
      <c r="W19" s="39"/>
      <c r="X19" s="39"/>
      <c r="Y19" s="39"/>
      <c r="Z19" s="39"/>
      <c r="AA19" s="39"/>
      <c r="AB19" s="39"/>
      <c r="AC19" s="39"/>
      <c r="AD19" s="39"/>
      <c r="AE19" s="39"/>
    </row>
    <row r="20" s="2" customFormat="1" ht="12" customHeight="1">
      <c r="A20" s="39"/>
      <c r="B20" s="45"/>
      <c r="C20" s="39"/>
      <c r="D20" s="144" t="s">
        <v>37</v>
      </c>
      <c r="E20" s="39"/>
      <c r="F20" s="39"/>
      <c r="G20" s="39"/>
      <c r="H20" s="39"/>
      <c r="I20" s="144" t="s">
        <v>31</v>
      </c>
      <c r="J20" s="134" t="s">
        <v>32</v>
      </c>
      <c r="K20" s="39"/>
      <c r="L20" s="146"/>
      <c r="S20" s="39"/>
      <c r="T20" s="39"/>
      <c r="U20" s="39"/>
      <c r="V20" s="39"/>
      <c r="W20" s="39"/>
      <c r="X20" s="39"/>
      <c r="Y20" s="39"/>
      <c r="Z20" s="39"/>
      <c r="AA20" s="39"/>
      <c r="AB20" s="39"/>
      <c r="AC20" s="39"/>
      <c r="AD20" s="39"/>
      <c r="AE20" s="39"/>
    </row>
    <row r="21" s="2" customFormat="1" ht="18" customHeight="1">
      <c r="A21" s="39"/>
      <c r="B21" s="45"/>
      <c r="C21" s="39"/>
      <c r="D21" s="39"/>
      <c r="E21" s="134" t="s">
        <v>38</v>
      </c>
      <c r="F21" s="39"/>
      <c r="G21" s="39"/>
      <c r="H21" s="39"/>
      <c r="I21" s="144" t="s">
        <v>34</v>
      </c>
      <c r="J21" s="134" t="s">
        <v>32</v>
      </c>
      <c r="K21" s="39"/>
      <c r="L21" s="14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6"/>
      <c r="S22" s="39"/>
      <c r="T22" s="39"/>
      <c r="U22" s="39"/>
      <c r="V22" s="39"/>
      <c r="W22" s="39"/>
      <c r="X22" s="39"/>
      <c r="Y22" s="39"/>
      <c r="Z22" s="39"/>
      <c r="AA22" s="39"/>
      <c r="AB22" s="39"/>
      <c r="AC22" s="39"/>
      <c r="AD22" s="39"/>
      <c r="AE22" s="39"/>
    </row>
    <row r="23" s="2" customFormat="1" ht="12" customHeight="1">
      <c r="A23" s="39"/>
      <c r="B23" s="45"/>
      <c r="C23" s="39"/>
      <c r="D23" s="144" t="s">
        <v>40</v>
      </c>
      <c r="E23" s="39"/>
      <c r="F23" s="39"/>
      <c r="G23" s="39"/>
      <c r="H23" s="39"/>
      <c r="I23" s="144" t="s">
        <v>31</v>
      </c>
      <c r="J23" s="134" t="s">
        <v>32</v>
      </c>
      <c r="K23" s="39"/>
      <c r="L23" s="146"/>
      <c r="S23" s="39"/>
      <c r="T23" s="39"/>
      <c r="U23" s="39"/>
      <c r="V23" s="39"/>
      <c r="W23" s="39"/>
      <c r="X23" s="39"/>
      <c r="Y23" s="39"/>
      <c r="Z23" s="39"/>
      <c r="AA23" s="39"/>
      <c r="AB23" s="39"/>
      <c r="AC23" s="39"/>
      <c r="AD23" s="39"/>
      <c r="AE23" s="39"/>
    </row>
    <row r="24" s="2" customFormat="1" ht="18" customHeight="1">
      <c r="A24" s="39"/>
      <c r="B24" s="45"/>
      <c r="C24" s="39"/>
      <c r="D24" s="39"/>
      <c r="E24" s="134" t="s">
        <v>38</v>
      </c>
      <c r="F24" s="39"/>
      <c r="G24" s="39"/>
      <c r="H24" s="39"/>
      <c r="I24" s="144" t="s">
        <v>34</v>
      </c>
      <c r="J24" s="134" t="s">
        <v>32</v>
      </c>
      <c r="K24" s="39"/>
      <c r="L24" s="14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6"/>
      <c r="S25" s="39"/>
      <c r="T25" s="39"/>
      <c r="U25" s="39"/>
      <c r="V25" s="39"/>
      <c r="W25" s="39"/>
      <c r="X25" s="39"/>
      <c r="Y25" s="39"/>
      <c r="Z25" s="39"/>
      <c r="AA25" s="39"/>
      <c r="AB25" s="39"/>
      <c r="AC25" s="39"/>
      <c r="AD25" s="39"/>
      <c r="AE25" s="39"/>
    </row>
    <row r="26" s="2" customFormat="1" ht="12" customHeight="1">
      <c r="A26" s="39"/>
      <c r="B26" s="45"/>
      <c r="C26" s="39"/>
      <c r="D26" s="144" t="s">
        <v>41</v>
      </c>
      <c r="E26" s="39"/>
      <c r="F26" s="39"/>
      <c r="G26" s="39"/>
      <c r="H26" s="39"/>
      <c r="I26" s="39"/>
      <c r="J26" s="39"/>
      <c r="K26" s="39"/>
      <c r="L26" s="146"/>
      <c r="S26" s="39"/>
      <c r="T26" s="39"/>
      <c r="U26" s="39"/>
      <c r="V26" s="39"/>
      <c r="W26" s="39"/>
      <c r="X26" s="39"/>
      <c r="Y26" s="39"/>
      <c r="Z26" s="39"/>
      <c r="AA26" s="39"/>
      <c r="AB26" s="39"/>
      <c r="AC26" s="39"/>
      <c r="AD26" s="39"/>
      <c r="AE26" s="39"/>
    </row>
    <row r="27" s="8" customFormat="1" ht="71.25" customHeight="1">
      <c r="A27" s="149"/>
      <c r="B27" s="150"/>
      <c r="C27" s="149"/>
      <c r="D27" s="149"/>
      <c r="E27" s="151" t="s">
        <v>42</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39"/>
      <c r="B28" s="45"/>
      <c r="C28" s="39"/>
      <c r="D28" s="39"/>
      <c r="E28" s="39"/>
      <c r="F28" s="39"/>
      <c r="G28" s="39"/>
      <c r="H28" s="39"/>
      <c r="I28" s="39"/>
      <c r="J28" s="39"/>
      <c r="K28" s="39"/>
      <c r="L28" s="146"/>
      <c r="S28" s="39"/>
      <c r="T28" s="39"/>
      <c r="U28" s="39"/>
      <c r="V28" s="39"/>
      <c r="W28" s="39"/>
      <c r="X28" s="39"/>
      <c r="Y28" s="39"/>
      <c r="Z28" s="39"/>
      <c r="AA28" s="39"/>
      <c r="AB28" s="39"/>
      <c r="AC28" s="39"/>
      <c r="AD28" s="39"/>
      <c r="AE28" s="39"/>
    </row>
    <row r="29" s="2" customFormat="1" ht="6.96" customHeight="1">
      <c r="A29" s="39"/>
      <c r="B29" s="45"/>
      <c r="C29" s="39"/>
      <c r="D29" s="153"/>
      <c r="E29" s="153"/>
      <c r="F29" s="153"/>
      <c r="G29" s="153"/>
      <c r="H29" s="153"/>
      <c r="I29" s="153"/>
      <c r="J29" s="153"/>
      <c r="K29" s="153"/>
      <c r="L29" s="146"/>
      <c r="S29" s="39"/>
      <c r="T29" s="39"/>
      <c r="U29" s="39"/>
      <c r="V29" s="39"/>
      <c r="W29" s="39"/>
      <c r="X29" s="39"/>
      <c r="Y29" s="39"/>
      <c r="Z29" s="39"/>
      <c r="AA29" s="39"/>
      <c r="AB29" s="39"/>
      <c r="AC29" s="39"/>
      <c r="AD29" s="39"/>
      <c r="AE29" s="39"/>
    </row>
    <row r="30" s="2" customFormat="1" ht="25.44" customHeight="1">
      <c r="A30" s="39"/>
      <c r="B30" s="45"/>
      <c r="C30" s="39"/>
      <c r="D30" s="154" t="s">
        <v>43</v>
      </c>
      <c r="E30" s="39"/>
      <c r="F30" s="39"/>
      <c r="G30" s="39"/>
      <c r="H30" s="39"/>
      <c r="I30" s="39"/>
      <c r="J30" s="155">
        <f>ROUND(J81, 2)</f>
        <v>0</v>
      </c>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14.4" customHeight="1">
      <c r="A32" s="39"/>
      <c r="B32" s="45"/>
      <c r="C32" s="39"/>
      <c r="D32" s="39"/>
      <c r="E32" s="39"/>
      <c r="F32" s="156" t="s">
        <v>45</v>
      </c>
      <c r="G32" s="39"/>
      <c r="H32" s="39"/>
      <c r="I32" s="156" t="s">
        <v>44</v>
      </c>
      <c r="J32" s="156" t="s">
        <v>46</v>
      </c>
      <c r="K32" s="39"/>
      <c r="L32" s="146"/>
      <c r="S32" s="39"/>
      <c r="T32" s="39"/>
      <c r="U32" s="39"/>
      <c r="V32" s="39"/>
      <c r="W32" s="39"/>
      <c r="X32" s="39"/>
      <c r="Y32" s="39"/>
      <c r="Z32" s="39"/>
      <c r="AA32" s="39"/>
      <c r="AB32" s="39"/>
      <c r="AC32" s="39"/>
      <c r="AD32" s="39"/>
      <c r="AE32" s="39"/>
    </row>
    <row r="33" s="2" customFormat="1" ht="14.4" customHeight="1">
      <c r="A33" s="39"/>
      <c r="B33" s="45"/>
      <c r="C33" s="39"/>
      <c r="D33" s="157" t="s">
        <v>47</v>
      </c>
      <c r="E33" s="144" t="s">
        <v>48</v>
      </c>
      <c r="F33" s="158">
        <f>ROUND((SUM(BE81:BE183)),  2)</f>
        <v>0</v>
      </c>
      <c r="G33" s="39"/>
      <c r="H33" s="39"/>
      <c r="I33" s="159">
        <v>0.20999999999999999</v>
      </c>
      <c r="J33" s="158">
        <f>ROUND(((SUM(BE81:BE183))*I33),  2)</f>
        <v>0</v>
      </c>
      <c r="K33" s="39"/>
      <c r="L33" s="146"/>
      <c r="S33" s="39"/>
      <c r="T33" s="39"/>
      <c r="U33" s="39"/>
      <c r="V33" s="39"/>
      <c r="W33" s="39"/>
      <c r="X33" s="39"/>
      <c r="Y33" s="39"/>
      <c r="Z33" s="39"/>
      <c r="AA33" s="39"/>
      <c r="AB33" s="39"/>
      <c r="AC33" s="39"/>
      <c r="AD33" s="39"/>
      <c r="AE33" s="39"/>
    </row>
    <row r="34" s="2" customFormat="1" ht="14.4" customHeight="1">
      <c r="A34" s="39"/>
      <c r="B34" s="45"/>
      <c r="C34" s="39"/>
      <c r="D34" s="39"/>
      <c r="E34" s="144" t="s">
        <v>49</v>
      </c>
      <c r="F34" s="158">
        <f>ROUND((SUM(BF81:BF183)),  2)</f>
        <v>0</v>
      </c>
      <c r="G34" s="39"/>
      <c r="H34" s="39"/>
      <c r="I34" s="159">
        <v>0.14999999999999999</v>
      </c>
      <c r="J34" s="158">
        <f>ROUND(((SUM(BF81:BF183))*I34),  2)</f>
        <v>0</v>
      </c>
      <c r="K34" s="39"/>
      <c r="L34" s="146"/>
      <c r="S34" s="39"/>
      <c r="T34" s="39"/>
      <c r="U34" s="39"/>
      <c r="V34" s="39"/>
      <c r="W34" s="39"/>
      <c r="X34" s="39"/>
      <c r="Y34" s="39"/>
      <c r="Z34" s="39"/>
      <c r="AA34" s="39"/>
      <c r="AB34" s="39"/>
      <c r="AC34" s="39"/>
      <c r="AD34" s="39"/>
      <c r="AE34" s="39"/>
    </row>
    <row r="35" hidden="1" s="2" customFormat="1" ht="14.4" customHeight="1">
      <c r="A35" s="39"/>
      <c r="B35" s="45"/>
      <c r="C35" s="39"/>
      <c r="D35" s="39"/>
      <c r="E35" s="144" t="s">
        <v>50</v>
      </c>
      <c r="F35" s="158">
        <f>ROUND((SUM(BG81:BG183)),  2)</f>
        <v>0</v>
      </c>
      <c r="G35" s="39"/>
      <c r="H35" s="39"/>
      <c r="I35" s="159">
        <v>0.20999999999999999</v>
      </c>
      <c r="J35" s="158">
        <f>0</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51</v>
      </c>
      <c r="F36" s="158">
        <f>ROUND((SUM(BH81:BH183)),  2)</f>
        <v>0</v>
      </c>
      <c r="G36" s="39"/>
      <c r="H36" s="39"/>
      <c r="I36" s="159">
        <v>0.14999999999999999</v>
      </c>
      <c r="J36" s="158">
        <f>0</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52</v>
      </c>
      <c r="F37" s="158">
        <f>ROUND((SUM(BI81:BI183)),  2)</f>
        <v>0</v>
      </c>
      <c r="G37" s="39"/>
      <c r="H37" s="39"/>
      <c r="I37" s="159">
        <v>0</v>
      </c>
      <c r="J37" s="158">
        <f>0</f>
        <v>0</v>
      </c>
      <c r="K37" s="39"/>
      <c r="L37" s="14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6"/>
      <c r="S38" s="39"/>
      <c r="T38" s="39"/>
      <c r="U38" s="39"/>
      <c r="V38" s="39"/>
      <c r="W38" s="39"/>
      <c r="X38" s="39"/>
      <c r="Y38" s="39"/>
      <c r="Z38" s="39"/>
      <c r="AA38" s="39"/>
      <c r="AB38" s="39"/>
      <c r="AC38" s="39"/>
      <c r="AD38" s="39"/>
      <c r="AE38" s="39"/>
    </row>
    <row r="39" s="2" customFormat="1" ht="25.44" customHeight="1">
      <c r="A39" s="39"/>
      <c r="B39" s="45"/>
      <c r="C39" s="160"/>
      <c r="D39" s="161" t="s">
        <v>53</v>
      </c>
      <c r="E39" s="162"/>
      <c r="F39" s="162"/>
      <c r="G39" s="163" t="s">
        <v>54</v>
      </c>
      <c r="H39" s="164" t="s">
        <v>55</v>
      </c>
      <c r="I39" s="162"/>
      <c r="J39" s="165">
        <f>SUM(J30:J37)</f>
        <v>0</v>
      </c>
      <c r="K39" s="166"/>
      <c r="L39" s="146"/>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6"/>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6"/>
      <c r="S44" s="39"/>
      <c r="T44" s="39"/>
      <c r="U44" s="39"/>
      <c r="V44" s="39"/>
      <c r="W44" s="39"/>
      <c r="X44" s="39"/>
      <c r="Y44" s="39"/>
      <c r="Z44" s="39"/>
      <c r="AA44" s="39"/>
      <c r="AB44" s="39"/>
      <c r="AC44" s="39"/>
      <c r="AD44" s="39"/>
      <c r="AE44" s="39"/>
    </row>
    <row r="45" hidden="1" s="2" customFormat="1" ht="24.96" customHeight="1">
      <c r="A45" s="39"/>
      <c r="B45" s="40"/>
      <c r="C45" s="23" t="s">
        <v>155</v>
      </c>
      <c r="D45" s="41"/>
      <c r="E45" s="41"/>
      <c r="F45" s="41"/>
      <c r="G45" s="41"/>
      <c r="H45" s="41"/>
      <c r="I45" s="41"/>
      <c r="J45" s="41"/>
      <c r="K45" s="41"/>
      <c r="L45" s="146"/>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6"/>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Nový Bydžov</v>
      </c>
      <c r="F48" s="32"/>
      <c r="G48" s="32"/>
      <c r="H48" s="32"/>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145</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70" t="str">
        <f>E9</f>
        <v>100 - VON</v>
      </c>
      <c r="F50" s="41"/>
      <c r="G50" s="41"/>
      <c r="H50" s="41"/>
      <c r="I50" s="41"/>
      <c r="J50" s="41"/>
      <c r="K50" s="41"/>
      <c r="L50" s="146"/>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6"/>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Nový Bydžov</v>
      </c>
      <c r="G52" s="41"/>
      <c r="H52" s="41"/>
      <c r="I52" s="32" t="s">
        <v>24</v>
      </c>
      <c r="J52" s="73" t="str">
        <f>IF(J12="","",J12)</f>
        <v>14. 6. 2023</v>
      </c>
      <c r="K52" s="41"/>
      <c r="L52" s="146"/>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 Oblastní ředitelství HK</v>
      </c>
      <c r="G54" s="41"/>
      <c r="H54" s="41"/>
      <c r="I54" s="32" t="s">
        <v>37</v>
      </c>
      <c r="J54" s="37" t="str">
        <f>E21</f>
        <v>Signal Projekt s.r.o.</v>
      </c>
      <c r="K54" s="41"/>
      <c r="L54" s="146"/>
      <c r="S54" s="39"/>
      <c r="T54" s="39"/>
      <c r="U54" s="39"/>
      <c r="V54" s="39"/>
      <c r="W54" s="39"/>
      <c r="X54" s="39"/>
      <c r="Y54" s="39"/>
      <c r="Z54" s="39"/>
      <c r="AA54" s="39"/>
      <c r="AB54" s="39"/>
      <c r="AC54" s="39"/>
      <c r="AD54" s="39"/>
      <c r="AE54" s="39"/>
    </row>
    <row r="55" hidden="1" s="2" customFormat="1" ht="15.15" customHeight="1">
      <c r="A55" s="39"/>
      <c r="B55" s="40"/>
      <c r="C55" s="32" t="s">
        <v>35</v>
      </c>
      <c r="D55" s="41"/>
      <c r="E55" s="41"/>
      <c r="F55" s="27" t="str">
        <f>IF(E18="","",E18)</f>
        <v>Vyplň údaj</v>
      </c>
      <c r="G55" s="41"/>
      <c r="H55" s="41"/>
      <c r="I55" s="32" t="s">
        <v>40</v>
      </c>
      <c r="J55" s="37" t="str">
        <f>E24</f>
        <v>Signal Projekt s.r.o.</v>
      </c>
      <c r="K55" s="41"/>
      <c r="L55" s="146"/>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6"/>
      <c r="S56" s="39"/>
      <c r="T56" s="39"/>
      <c r="U56" s="39"/>
      <c r="V56" s="39"/>
      <c r="W56" s="39"/>
      <c r="X56" s="39"/>
      <c r="Y56" s="39"/>
      <c r="Z56" s="39"/>
      <c r="AA56" s="39"/>
      <c r="AB56" s="39"/>
      <c r="AC56" s="39"/>
      <c r="AD56" s="39"/>
      <c r="AE56" s="39"/>
    </row>
    <row r="57" hidden="1" s="2" customFormat="1" ht="29.28" customHeight="1">
      <c r="A57" s="39"/>
      <c r="B57" s="40"/>
      <c r="C57" s="172" t="s">
        <v>156</v>
      </c>
      <c r="D57" s="173"/>
      <c r="E57" s="173"/>
      <c r="F57" s="173"/>
      <c r="G57" s="173"/>
      <c r="H57" s="173"/>
      <c r="I57" s="173"/>
      <c r="J57" s="174" t="s">
        <v>157</v>
      </c>
      <c r="K57" s="173"/>
      <c r="L57" s="146"/>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6"/>
      <c r="S58" s="39"/>
      <c r="T58" s="39"/>
      <c r="U58" s="39"/>
      <c r="V58" s="39"/>
      <c r="W58" s="39"/>
      <c r="X58" s="39"/>
      <c r="Y58" s="39"/>
      <c r="Z58" s="39"/>
      <c r="AA58" s="39"/>
      <c r="AB58" s="39"/>
      <c r="AC58" s="39"/>
      <c r="AD58" s="39"/>
      <c r="AE58" s="39"/>
    </row>
    <row r="59" hidden="1" s="2" customFormat="1" ht="22.8" customHeight="1">
      <c r="A59" s="39"/>
      <c r="B59" s="40"/>
      <c r="C59" s="175" t="s">
        <v>75</v>
      </c>
      <c r="D59" s="41"/>
      <c r="E59" s="41"/>
      <c r="F59" s="41"/>
      <c r="G59" s="41"/>
      <c r="H59" s="41"/>
      <c r="I59" s="41"/>
      <c r="J59" s="103">
        <f>J81</f>
        <v>0</v>
      </c>
      <c r="K59" s="41"/>
      <c r="L59" s="146"/>
      <c r="S59" s="39"/>
      <c r="T59" s="39"/>
      <c r="U59" s="39"/>
      <c r="V59" s="39"/>
      <c r="W59" s="39"/>
      <c r="X59" s="39"/>
      <c r="Y59" s="39"/>
      <c r="Z59" s="39"/>
      <c r="AA59" s="39"/>
      <c r="AB59" s="39"/>
      <c r="AC59" s="39"/>
      <c r="AD59" s="39"/>
      <c r="AE59" s="39"/>
      <c r="AU59" s="17" t="s">
        <v>158</v>
      </c>
    </row>
    <row r="60" hidden="1" s="9" customFormat="1" ht="24.96" customHeight="1">
      <c r="A60" s="9"/>
      <c r="B60" s="176"/>
      <c r="C60" s="177"/>
      <c r="D60" s="178" t="s">
        <v>2642</v>
      </c>
      <c r="E60" s="179"/>
      <c r="F60" s="179"/>
      <c r="G60" s="179"/>
      <c r="H60" s="179"/>
      <c r="I60" s="179"/>
      <c r="J60" s="180">
        <f>J82</f>
        <v>0</v>
      </c>
      <c r="K60" s="177"/>
      <c r="L60" s="181"/>
      <c r="S60" s="9"/>
      <c r="T60" s="9"/>
      <c r="U60" s="9"/>
      <c r="V60" s="9"/>
      <c r="W60" s="9"/>
      <c r="X60" s="9"/>
      <c r="Y60" s="9"/>
      <c r="Z60" s="9"/>
      <c r="AA60" s="9"/>
      <c r="AB60" s="9"/>
      <c r="AC60" s="9"/>
      <c r="AD60" s="9"/>
      <c r="AE60" s="9"/>
    </row>
    <row r="61" hidden="1" s="9" customFormat="1" ht="24.96" customHeight="1">
      <c r="A61" s="9"/>
      <c r="B61" s="176"/>
      <c r="C61" s="177"/>
      <c r="D61" s="178" t="s">
        <v>2643</v>
      </c>
      <c r="E61" s="179"/>
      <c r="F61" s="179"/>
      <c r="G61" s="179"/>
      <c r="H61" s="179"/>
      <c r="I61" s="179"/>
      <c r="J61" s="180">
        <f>J177</f>
        <v>0</v>
      </c>
      <c r="K61" s="177"/>
      <c r="L61" s="181"/>
      <c r="S61" s="9"/>
      <c r="T61" s="9"/>
      <c r="U61" s="9"/>
      <c r="V61" s="9"/>
      <c r="W61" s="9"/>
      <c r="X61" s="9"/>
      <c r="Y61" s="9"/>
      <c r="Z61" s="9"/>
      <c r="AA61" s="9"/>
      <c r="AB61" s="9"/>
      <c r="AC61" s="9"/>
      <c r="AD61" s="9"/>
      <c r="AE61" s="9"/>
    </row>
    <row r="62" hidden="1" s="2" customFormat="1" ht="21.84"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6.96" customHeight="1">
      <c r="A63" s="39"/>
      <c r="B63" s="60"/>
      <c r="C63" s="61"/>
      <c r="D63" s="61"/>
      <c r="E63" s="61"/>
      <c r="F63" s="61"/>
      <c r="G63" s="61"/>
      <c r="H63" s="61"/>
      <c r="I63" s="61"/>
      <c r="J63" s="61"/>
      <c r="K63" s="61"/>
      <c r="L63" s="146"/>
      <c r="S63" s="39"/>
      <c r="T63" s="39"/>
      <c r="U63" s="39"/>
      <c r="V63" s="39"/>
      <c r="W63" s="39"/>
      <c r="X63" s="39"/>
      <c r="Y63" s="39"/>
      <c r="Z63" s="39"/>
      <c r="AA63" s="39"/>
      <c r="AB63" s="39"/>
      <c r="AC63" s="39"/>
      <c r="AD63" s="39"/>
      <c r="AE63" s="39"/>
    </row>
    <row r="64" hidden="1"/>
    <row r="65" hidden="1"/>
    <row r="66" hidden="1"/>
    <row r="67" s="2" customFormat="1" ht="6.96" customHeight="1">
      <c r="A67" s="39"/>
      <c r="B67" s="62"/>
      <c r="C67" s="63"/>
      <c r="D67" s="63"/>
      <c r="E67" s="63"/>
      <c r="F67" s="63"/>
      <c r="G67" s="63"/>
      <c r="H67" s="63"/>
      <c r="I67" s="63"/>
      <c r="J67" s="63"/>
      <c r="K67" s="63"/>
      <c r="L67" s="146"/>
      <c r="S67" s="39"/>
      <c r="T67" s="39"/>
      <c r="U67" s="39"/>
      <c r="V67" s="39"/>
      <c r="W67" s="39"/>
      <c r="X67" s="39"/>
      <c r="Y67" s="39"/>
      <c r="Z67" s="39"/>
      <c r="AA67" s="39"/>
      <c r="AB67" s="39"/>
      <c r="AC67" s="39"/>
      <c r="AD67" s="39"/>
      <c r="AE67" s="39"/>
    </row>
    <row r="68" s="2" customFormat="1" ht="24.96" customHeight="1">
      <c r="A68" s="39"/>
      <c r="B68" s="40"/>
      <c r="C68" s="23" t="s">
        <v>178</v>
      </c>
      <c r="D68" s="41"/>
      <c r="E68" s="41"/>
      <c r="F68" s="41"/>
      <c r="G68" s="41"/>
      <c r="H68" s="41"/>
      <c r="I68" s="41"/>
      <c r="J68" s="41"/>
      <c r="K68" s="41"/>
      <c r="L68" s="146"/>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46"/>
      <c r="S69" s="39"/>
      <c r="T69" s="39"/>
      <c r="U69" s="39"/>
      <c r="V69" s="39"/>
      <c r="W69" s="39"/>
      <c r="X69" s="39"/>
      <c r="Y69" s="39"/>
      <c r="Z69" s="39"/>
      <c r="AA69" s="39"/>
      <c r="AB69" s="39"/>
      <c r="AC69" s="39"/>
      <c r="AD69" s="39"/>
      <c r="AE69" s="39"/>
    </row>
    <row r="70" s="2" customFormat="1" ht="12" customHeight="1">
      <c r="A70" s="39"/>
      <c r="B70" s="40"/>
      <c r="C70" s="32" t="s">
        <v>16</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16.5" customHeight="1">
      <c r="A71" s="39"/>
      <c r="B71" s="40"/>
      <c r="C71" s="41"/>
      <c r="D71" s="41"/>
      <c r="E71" s="171" t="str">
        <f>E7</f>
        <v>Oprava zabezpečovacího zařízení v žst. Nový Bydžov</v>
      </c>
      <c r="F71" s="32"/>
      <c r="G71" s="32"/>
      <c r="H71" s="32"/>
      <c r="I71" s="41"/>
      <c r="J71" s="41"/>
      <c r="K71" s="41"/>
      <c r="L71" s="146"/>
      <c r="S71" s="39"/>
      <c r="T71" s="39"/>
      <c r="U71" s="39"/>
      <c r="V71" s="39"/>
      <c r="W71" s="39"/>
      <c r="X71" s="39"/>
      <c r="Y71" s="39"/>
      <c r="Z71" s="39"/>
      <c r="AA71" s="39"/>
      <c r="AB71" s="39"/>
      <c r="AC71" s="39"/>
      <c r="AD71" s="39"/>
      <c r="AE71" s="39"/>
    </row>
    <row r="72" s="2" customFormat="1" ht="12" customHeight="1">
      <c r="A72" s="39"/>
      <c r="B72" s="40"/>
      <c r="C72" s="32" t="s">
        <v>145</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70" t="str">
        <f>E9</f>
        <v>100 - VON</v>
      </c>
      <c r="F73" s="41"/>
      <c r="G73" s="41"/>
      <c r="H73" s="41"/>
      <c r="I73" s="41"/>
      <c r="J73" s="41"/>
      <c r="K73" s="41"/>
      <c r="L73" s="14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12" customHeight="1">
      <c r="A75" s="39"/>
      <c r="B75" s="40"/>
      <c r="C75" s="32" t="s">
        <v>22</v>
      </c>
      <c r="D75" s="41"/>
      <c r="E75" s="41"/>
      <c r="F75" s="27" t="str">
        <f>F12</f>
        <v>žst. Nový Bydžov</v>
      </c>
      <c r="G75" s="41"/>
      <c r="H75" s="41"/>
      <c r="I75" s="32" t="s">
        <v>24</v>
      </c>
      <c r="J75" s="73" t="str">
        <f>IF(J12="","",J12)</f>
        <v>14. 6. 2023</v>
      </c>
      <c r="K75" s="41"/>
      <c r="L75" s="14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5.15" customHeight="1">
      <c r="A77" s="39"/>
      <c r="B77" s="40"/>
      <c r="C77" s="32" t="s">
        <v>30</v>
      </c>
      <c r="D77" s="41"/>
      <c r="E77" s="41"/>
      <c r="F77" s="27" t="str">
        <f>E15</f>
        <v>Správa železnic, s.o., Oblastní ředitelství HK</v>
      </c>
      <c r="G77" s="41"/>
      <c r="H77" s="41"/>
      <c r="I77" s="32" t="s">
        <v>37</v>
      </c>
      <c r="J77" s="37" t="str">
        <f>E21</f>
        <v>Signal Projekt s.r.o.</v>
      </c>
      <c r="K77" s="41"/>
      <c r="L77" s="146"/>
      <c r="S77" s="39"/>
      <c r="T77" s="39"/>
      <c r="U77" s="39"/>
      <c r="V77" s="39"/>
      <c r="W77" s="39"/>
      <c r="X77" s="39"/>
      <c r="Y77" s="39"/>
      <c r="Z77" s="39"/>
      <c r="AA77" s="39"/>
      <c r="AB77" s="39"/>
      <c r="AC77" s="39"/>
      <c r="AD77" s="39"/>
      <c r="AE77" s="39"/>
    </row>
    <row r="78" s="2" customFormat="1" ht="15.15" customHeight="1">
      <c r="A78" s="39"/>
      <c r="B78" s="40"/>
      <c r="C78" s="32" t="s">
        <v>35</v>
      </c>
      <c r="D78" s="41"/>
      <c r="E78" s="41"/>
      <c r="F78" s="27" t="str">
        <f>IF(E18="","",E18)</f>
        <v>Vyplň údaj</v>
      </c>
      <c r="G78" s="41"/>
      <c r="H78" s="41"/>
      <c r="I78" s="32" t="s">
        <v>40</v>
      </c>
      <c r="J78" s="37" t="str">
        <f>E24</f>
        <v>Signal Projekt s.r.o.</v>
      </c>
      <c r="K78" s="41"/>
      <c r="L78" s="146"/>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46"/>
      <c r="S79" s="39"/>
      <c r="T79" s="39"/>
      <c r="U79" s="39"/>
      <c r="V79" s="39"/>
      <c r="W79" s="39"/>
      <c r="X79" s="39"/>
      <c r="Y79" s="39"/>
      <c r="Z79" s="39"/>
      <c r="AA79" s="39"/>
      <c r="AB79" s="39"/>
      <c r="AC79" s="39"/>
      <c r="AD79" s="39"/>
      <c r="AE79" s="39"/>
    </row>
    <row r="80" s="11" customFormat="1" ht="29.28" customHeight="1">
      <c r="A80" s="187"/>
      <c r="B80" s="188"/>
      <c r="C80" s="189" t="s">
        <v>179</v>
      </c>
      <c r="D80" s="190" t="s">
        <v>62</v>
      </c>
      <c r="E80" s="190" t="s">
        <v>58</v>
      </c>
      <c r="F80" s="190" t="s">
        <v>59</v>
      </c>
      <c r="G80" s="190" t="s">
        <v>180</v>
      </c>
      <c r="H80" s="190" t="s">
        <v>181</v>
      </c>
      <c r="I80" s="190" t="s">
        <v>182</v>
      </c>
      <c r="J80" s="190" t="s">
        <v>157</v>
      </c>
      <c r="K80" s="191" t="s">
        <v>183</v>
      </c>
      <c r="L80" s="192"/>
      <c r="M80" s="93" t="s">
        <v>32</v>
      </c>
      <c r="N80" s="94" t="s">
        <v>47</v>
      </c>
      <c r="O80" s="94" t="s">
        <v>184</v>
      </c>
      <c r="P80" s="94" t="s">
        <v>185</v>
      </c>
      <c r="Q80" s="94" t="s">
        <v>186</v>
      </c>
      <c r="R80" s="94" t="s">
        <v>187</v>
      </c>
      <c r="S80" s="94" t="s">
        <v>188</v>
      </c>
      <c r="T80" s="95" t="s">
        <v>189</v>
      </c>
      <c r="U80" s="187"/>
      <c r="V80" s="187"/>
      <c r="W80" s="187"/>
      <c r="X80" s="187"/>
      <c r="Y80" s="187"/>
      <c r="Z80" s="187"/>
      <c r="AA80" s="187"/>
      <c r="AB80" s="187"/>
      <c r="AC80" s="187"/>
      <c r="AD80" s="187"/>
      <c r="AE80" s="187"/>
    </row>
    <row r="81" s="2" customFormat="1" ht="22.8" customHeight="1">
      <c r="A81" s="39"/>
      <c r="B81" s="40"/>
      <c r="C81" s="100" t="s">
        <v>190</v>
      </c>
      <c r="D81" s="41"/>
      <c r="E81" s="41"/>
      <c r="F81" s="41"/>
      <c r="G81" s="41"/>
      <c r="H81" s="41"/>
      <c r="I81" s="41"/>
      <c r="J81" s="193">
        <f>BK81</f>
        <v>0</v>
      </c>
      <c r="K81" s="41"/>
      <c r="L81" s="45"/>
      <c r="M81" s="96"/>
      <c r="N81" s="194"/>
      <c r="O81" s="97"/>
      <c r="P81" s="195">
        <f>P82+P177</f>
        <v>0</v>
      </c>
      <c r="Q81" s="97"/>
      <c r="R81" s="195">
        <f>R82+R177</f>
        <v>0</v>
      </c>
      <c r="S81" s="97"/>
      <c r="T81" s="196">
        <f>T82+T177</f>
        <v>0</v>
      </c>
      <c r="U81" s="39"/>
      <c r="V81" s="39"/>
      <c r="W81" s="39"/>
      <c r="X81" s="39"/>
      <c r="Y81" s="39"/>
      <c r="Z81" s="39"/>
      <c r="AA81" s="39"/>
      <c r="AB81" s="39"/>
      <c r="AC81" s="39"/>
      <c r="AD81" s="39"/>
      <c r="AE81" s="39"/>
      <c r="AT81" s="17" t="s">
        <v>76</v>
      </c>
      <c r="AU81" s="17" t="s">
        <v>158</v>
      </c>
      <c r="BK81" s="197">
        <f>BK82+BK177</f>
        <v>0</v>
      </c>
    </row>
    <row r="82" s="12" customFormat="1" ht="25.92" customHeight="1">
      <c r="A82" s="12"/>
      <c r="B82" s="198"/>
      <c r="C82" s="199"/>
      <c r="D82" s="200" t="s">
        <v>76</v>
      </c>
      <c r="E82" s="201" t="s">
        <v>244</v>
      </c>
      <c r="F82" s="201" t="s">
        <v>2644</v>
      </c>
      <c r="G82" s="199"/>
      <c r="H82" s="199"/>
      <c r="I82" s="202"/>
      <c r="J82" s="203">
        <f>BK82</f>
        <v>0</v>
      </c>
      <c r="K82" s="199"/>
      <c r="L82" s="204"/>
      <c r="M82" s="205"/>
      <c r="N82" s="206"/>
      <c r="O82" s="206"/>
      <c r="P82" s="207">
        <f>SUM(P83:P176)</f>
        <v>0</v>
      </c>
      <c r="Q82" s="206"/>
      <c r="R82" s="207">
        <f>SUM(R83:R176)</f>
        <v>0</v>
      </c>
      <c r="S82" s="206"/>
      <c r="T82" s="208">
        <f>SUM(T83:T176)</f>
        <v>0</v>
      </c>
      <c r="U82" s="12"/>
      <c r="V82" s="12"/>
      <c r="W82" s="12"/>
      <c r="X82" s="12"/>
      <c r="Y82" s="12"/>
      <c r="Z82" s="12"/>
      <c r="AA82" s="12"/>
      <c r="AB82" s="12"/>
      <c r="AC82" s="12"/>
      <c r="AD82" s="12"/>
      <c r="AE82" s="12"/>
      <c r="AR82" s="209" t="s">
        <v>84</v>
      </c>
      <c r="AT82" s="210" t="s">
        <v>76</v>
      </c>
      <c r="AU82" s="210" t="s">
        <v>77</v>
      </c>
      <c r="AY82" s="209" t="s">
        <v>194</v>
      </c>
      <c r="BK82" s="211">
        <f>SUM(BK83:BK176)</f>
        <v>0</v>
      </c>
    </row>
    <row r="83" s="2" customFormat="1" ht="55.5" customHeight="1">
      <c r="A83" s="39"/>
      <c r="B83" s="40"/>
      <c r="C83" s="261" t="s">
        <v>84</v>
      </c>
      <c r="D83" s="261" t="s">
        <v>222</v>
      </c>
      <c r="E83" s="262" t="s">
        <v>2645</v>
      </c>
      <c r="F83" s="263" t="s">
        <v>2646</v>
      </c>
      <c r="G83" s="264" t="s">
        <v>1458</v>
      </c>
      <c r="H83" s="265">
        <v>113.901</v>
      </c>
      <c r="I83" s="266"/>
      <c r="J83" s="267">
        <f>ROUND(I83*H83,2)</f>
        <v>0</v>
      </c>
      <c r="K83" s="263" t="s">
        <v>200</v>
      </c>
      <c r="L83" s="45"/>
      <c r="M83" s="268" t="s">
        <v>32</v>
      </c>
      <c r="N83" s="269" t="s">
        <v>48</v>
      </c>
      <c r="O83" s="85"/>
      <c r="P83" s="224">
        <f>O83*H83</f>
        <v>0</v>
      </c>
      <c r="Q83" s="224">
        <v>0</v>
      </c>
      <c r="R83" s="224">
        <f>Q83*H83</f>
        <v>0</v>
      </c>
      <c r="S83" s="224">
        <v>0</v>
      </c>
      <c r="T83" s="225">
        <f>S83*H83</f>
        <v>0</v>
      </c>
      <c r="U83" s="39"/>
      <c r="V83" s="39"/>
      <c r="W83" s="39"/>
      <c r="X83" s="39"/>
      <c r="Y83" s="39"/>
      <c r="Z83" s="39"/>
      <c r="AA83" s="39"/>
      <c r="AB83" s="39"/>
      <c r="AC83" s="39"/>
      <c r="AD83" s="39"/>
      <c r="AE83" s="39"/>
      <c r="AR83" s="226" t="s">
        <v>1361</v>
      </c>
      <c r="AT83" s="226" t="s">
        <v>222</v>
      </c>
      <c r="AU83" s="226" t="s">
        <v>84</v>
      </c>
      <c r="AY83" s="17" t="s">
        <v>194</v>
      </c>
      <c r="BE83" s="227">
        <f>IF(N83="základní",J83,0)</f>
        <v>0</v>
      </c>
      <c r="BF83" s="227">
        <f>IF(N83="snížená",J83,0)</f>
        <v>0</v>
      </c>
      <c r="BG83" s="227">
        <f>IF(N83="zákl. přenesená",J83,0)</f>
        <v>0</v>
      </c>
      <c r="BH83" s="227">
        <f>IF(N83="sníž. přenesená",J83,0)</f>
        <v>0</v>
      </c>
      <c r="BI83" s="227">
        <f>IF(N83="nulová",J83,0)</f>
        <v>0</v>
      </c>
      <c r="BJ83" s="17" t="s">
        <v>84</v>
      </c>
      <c r="BK83" s="227">
        <f>ROUND(I83*H83,2)</f>
        <v>0</v>
      </c>
      <c r="BL83" s="17" t="s">
        <v>1361</v>
      </c>
      <c r="BM83" s="226" t="s">
        <v>2647</v>
      </c>
    </row>
    <row r="84" s="14" customFormat="1">
      <c r="A84" s="14"/>
      <c r="B84" s="239"/>
      <c r="C84" s="240"/>
      <c r="D84" s="230" t="s">
        <v>204</v>
      </c>
      <c r="E84" s="241" t="s">
        <v>32</v>
      </c>
      <c r="F84" s="242" t="s">
        <v>2638</v>
      </c>
      <c r="G84" s="240"/>
      <c r="H84" s="243">
        <v>113.901</v>
      </c>
      <c r="I84" s="244"/>
      <c r="J84" s="240"/>
      <c r="K84" s="240"/>
      <c r="L84" s="245"/>
      <c r="M84" s="246"/>
      <c r="N84" s="247"/>
      <c r="O84" s="247"/>
      <c r="P84" s="247"/>
      <c r="Q84" s="247"/>
      <c r="R84" s="247"/>
      <c r="S84" s="247"/>
      <c r="T84" s="248"/>
      <c r="U84" s="14"/>
      <c r="V84" s="14"/>
      <c r="W84" s="14"/>
      <c r="X84" s="14"/>
      <c r="Y84" s="14"/>
      <c r="Z84" s="14"/>
      <c r="AA84" s="14"/>
      <c r="AB84" s="14"/>
      <c r="AC84" s="14"/>
      <c r="AD84" s="14"/>
      <c r="AE84" s="14"/>
      <c r="AT84" s="249" t="s">
        <v>204</v>
      </c>
      <c r="AU84" s="249" t="s">
        <v>84</v>
      </c>
      <c r="AV84" s="14" t="s">
        <v>86</v>
      </c>
      <c r="AW84" s="14" t="s">
        <v>39</v>
      </c>
      <c r="AX84" s="14" t="s">
        <v>84</v>
      </c>
      <c r="AY84" s="249" t="s">
        <v>194</v>
      </c>
    </row>
    <row r="85" s="2" customFormat="1" ht="62.7" customHeight="1">
      <c r="A85" s="39"/>
      <c r="B85" s="40"/>
      <c r="C85" s="261" t="s">
        <v>86</v>
      </c>
      <c r="D85" s="261" t="s">
        <v>222</v>
      </c>
      <c r="E85" s="262" t="s">
        <v>2648</v>
      </c>
      <c r="F85" s="263" t="s">
        <v>2649</v>
      </c>
      <c r="G85" s="264" t="s">
        <v>1458</v>
      </c>
      <c r="H85" s="265">
        <v>70.939999999999998</v>
      </c>
      <c r="I85" s="266"/>
      <c r="J85" s="267">
        <f>ROUND(I85*H85,2)</f>
        <v>0</v>
      </c>
      <c r="K85" s="263" t="s">
        <v>200</v>
      </c>
      <c r="L85" s="45"/>
      <c r="M85" s="268" t="s">
        <v>32</v>
      </c>
      <c r="N85" s="269" t="s">
        <v>48</v>
      </c>
      <c r="O85" s="85"/>
      <c r="P85" s="224">
        <f>O85*H85</f>
        <v>0</v>
      </c>
      <c r="Q85" s="224">
        <v>0</v>
      </c>
      <c r="R85" s="224">
        <f>Q85*H85</f>
        <v>0</v>
      </c>
      <c r="S85" s="224">
        <v>0</v>
      </c>
      <c r="T85" s="225">
        <f>S85*H85</f>
        <v>0</v>
      </c>
      <c r="U85" s="39"/>
      <c r="V85" s="39"/>
      <c r="W85" s="39"/>
      <c r="X85" s="39"/>
      <c r="Y85" s="39"/>
      <c r="Z85" s="39"/>
      <c r="AA85" s="39"/>
      <c r="AB85" s="39"/>
      <c r="AC85" s="39"/>
      <c r="AD85" s="39"/>
      <c r="AE85" s="39"/>
      <c r="AR85" s="226" t="s">
        <v>1361</v>
      </c>
      <c r="AT85" s="226" t="s">
        <v>222</v>
      </c>
      <c r="AU85" s="226" t="s">
        <v>84</v>
      </c>
      <c r="AY85" s="17" t="s">
        <v>194</v>
      </c>
      <c r="BE85" s="227">
        <f>IF(N85="základní",J85,0)</f>
        <v>0</v>
      </c>
      <c r="BF85" s="227">
        <f>IF(N85="snížená",J85,0)</f>
        <v>0</v>
      </c>
      <c r="BG85" s="227">
        <f>IF(N85="zákl. přenesená",J85,0)</f>
        <v>0</v>
      </c>
      <c r="BH85" s="227">
        <f>IF(N85="sníž. přenesená",J85,0)</f>
        <v>0</v>
      </c>
      <c r="BI85" s="227">
        <f>IF(N85="nulová",J85,0)</f>
        <v>0</v>
      </c>
      <c r="BJ85" s="17" t="s">
        <v>84</v>
      </c>
      <c r="BK85" s="227">
        <f>ROUND(I85*H85,2)</f>
        <v>0</v>
      </c>
      <c r="BL85" s="17" t="s">
        <v>1361</v>
      </c>
      <c r="BM85" s="226" t="s">
        <v>2650</v>
      </c>
    </row>
    <row r="86" s="14" customFormat="1">
      <c r="A86" s="14"/>
      <c r="B86" s="239"/>
      <c r="C86" s="240"/>
      <c r="D86" s="230" t="s">
        <v>204</v>
      </c>
      <c r="E86" s="241" t="s">
        <v>32</v>
      </c>
      <c r="F86" s="242" t="s">
        <v>2635</v>
      </c>
      <c r="G86" s="240"/>
      <c r="H86" s="243">
        <v>70.939999999999998</v>
      </c>
      <c r="I86" s="244"/>
      <c r="J86" s="240"/>
      <c r="K86" s="240"/>
      <c r="L86" s="245"/>
      <c r="M86" s="246"/>
      <c r="N86" s="247"/>
      <c r="O86" s="247"/>
      <c r="P86" s="247"/>
      <c r="Q86" s="247"/>
      <c r="R86" s="247"/>
      <c r="S86" s="247"/>
      <c r="T86" s="248"/>
      <c r="U86" s="14"/>
      <c r="V86" s="14"/>
      <c r="W86" s="14"/>
      <c r="X86" s="14"/>
      <c r="Y86" s="14"/>
      <c r="Z86" s="14"/>
      <c r="AA86" s="14"/>
      <c r="AB86" s="14"/>
      <c r="AC86" s="14"/>
      <c r="AD86" s="14"/>
      <c r="AE86" s="14"/>
      <c r="AT86" s="249" t="s">
        <v>204</v>
      </c>
      <c r="AU86" s="249" t="s">
        <v>84</v>
      </c>
      <c r="AV86" s="14" t="s">
        <v>86</v>
      </c>
      <c r="AW86" s="14" t="s">
        <v>39</v>
      </c>
      <c r="AX86" s="14" t="s">
        <v>84</v>
      </c>
      <c r="AY86" s="249" t="s">
        <v>194</v>
      </c>
    </row>
    <row r="87" s="2" customFormat="1" ht="44.25" customHeight="1">
      <c r="A87" s="39"/>
      <c r="B87" s="40"/>
      <c r="C87" s="261" t="s">
        <v>193</v>
      </c>
      <c r="D87" s="261" t="s">
        <v>222</v>
      </c>
      <c r="E87" s="262" t="s">
        <v>2651</v>
      </c>
      <c r="F87" s="263" t="s">
        <v>2652</v>
      </c>
      <c r="G87" s="264" t="s">
        <v>1458</v>
      </c>
      <c r="H87" s="265">
        <v>113.901</v>
      </c>
      <c r="I87" s="266"/>
      <c r="J87" s="267">
        <f>ROUND(I87*H87,2)</f>
        <v>0</v>
      </c>
      <c r="K87" s="263" t="s">
        <v>200</v>
      </c>
      <c r="L87" s="45"/>
      <c r="M87" s="268" t="s">
        <v>32</v>
      </c>
      <c r="N87" s="269" t="s">
        <v>48</v>
      </c>
      <c r="O87" s="85"/>
      <c r="P87" s="224">
        <f>O87*H87</f>
        <v>0</v>
      </c>
      <c r="Q87" s="224">
        <v>0</v>
      </c>
      <c r="R87" s="224">
        <f>Q87*H87</f>
        <v>0</v>
      </c>
      <c r="S87" s="224">
        <v>0</v>
      </c>
      <c r="T87" s="225">
        <f>S87*H87</f>
        <v>0</v>
      </c>
      <c r="U87" s="39"/>
      <c r="V87" s="39"/>
      <c r="W87" s="39"/>
      <c r="X87" s="39"/>
      <c r="Y87" s="39"/>
      <c r="Z87" s="39"/>
      <c r="AA87" s="39"/>
      <c r="AB87" s="39"/>
      <c r="AC87" s="39"/>
      <c r="AD87" s="39"/>
      <c r="AE87" s="39"/>
      <c r="AR87" s="226" t="s">
        <v>1361</v>
      </c>
      <c r="AT87" s="226" t="s">
        <v>222</v>
      </c>
      <c r="AU87" s="226" t="s">
        <v>84</v>
      </c>
      <c r="AY87" s="17" t="s">
        <v>194</v>
      </c>
      <c r="BE87" s="227">
        <f>IF(N87="základní",J87,0)</f>
        <v>0</v>
      </c>
      <c r="BF87" s="227">
        <f>IF(N87="snížená",J87,0)</f>
        <v>0</v>
      </c>
      <c r="BG87" s="227">
        <f>IF(N87="zákl. přenesená",J87,0)</f>
        <v>0</v>
      </c>
      <c r="BH87" s="227">
        <f>IF(N87="sníž. přenesená",J87,0)</f>
        <v>0</v>
      </c>
      <c r="BI87" s="227">
        <f>IF(N87="nulová",J87,0)</f>
        <v>0</v>
      </c>
      <c r="BJ87" s="17" t="s">
        <v>84</v>
      </c>
      <c r="BK87" s="227">
        <f>ROUND(I87*H87,2)</f>
        <v>0</v>
      </c>
      <c r="BL87" s="17" t="s">
        <v>1361</v>
      </c>
      <c r="BM87" s="226" t="s">
        <v>2653</v>
      </c>
    </row>
    <row r="88" s="13" customFormat="1">
      <c r="A88" s="13"/>
      <c r="B88" s="228"/>
      <c r="C88" s="229"/>
      <c r="D88" s="230" t="s">
        <v>204</v>
      </c>
      <c r="E88" s="231" t="s">
        <v>32</v>
      </c>
      <c r="F88" s="232" t="s">
        <v>2654</v>
      </c>
      <c r="G88" s="229"/>
      <c r="H88" s="231" t="s">
        <v>32</v>
      </c>
      <c r="I88" s="233"/>
      <c r="J88" s="229"/>
      <c r="K88" s="229"/>
      <c r="L88" s="234"/>
      <c r="M88" s="235"/>
      <c r="N88" s="236"/>
      <c r="O88" s="236"/>
      <c r="P88" s="236"/>
      <c r="Q88" s="236"/>
      <c r="R88" s="236"/>
      <c r="S88" s="236"/>
      <c r="T88" s="237"/>
      <c r="U88" s="13"/>
      <c r="V88" s="13"/>
      <c r="W88" s="13"/>
      <c r="X88" s="13"/>
      <c r="Y88" s="13"/>
      <c r="Z88" s="13"/>
      <c r="AA88" s="13"/>
      <c r="AB88" s="13"/>
      <c r="AC88" s="13"/>
      <c r="AD88" s="13"/>
      <c r="AE88" s="13"/>
      <c r="AT88" s="238" t="s">
        <v>204</v>
      </c>
      <c r="AU88" s="238" t="s">
        <v>84</v>
      </c>
      <c r="AV88" s="13" t="s">
        <v>84</v>
      </c>
      <c r="AW88" s="13" t="s">
        <v>39</v>
      </c>
      <c r="AX88" s="13" t="s">
        <v>77</v>
      </c>
      <c r="AY88" s="238" t="s">
        <v>194</v>
      </c>
    </row>
    <row r="89" s="13" customFormat="1">
      <c r="A89" s="13"/>
      <c r="B89" s="228"/>
      <c r="C89" s="229"/>
      <c r="D89" s="230" t="s">
        <v>204</v>
      </c>
      <c r="E89" s="231" t="s">
        <v>32</v>
      </c>
      <c r="F89" s="232" t="s">
        <v>2655</v>
      </c>
      <c r="G89" s="229"/>
      <c r="H89" s="231" t="s">
        <v>32</v>
      </c>
      <c r="I89" s="233"/>
      <c r="J89" s="229"/>
      <c r="K89" s="229"/>
      <c r="L89" s="234"/>
      <c r="M89" s="235"/>
      <c r="N89" s="236"/>
      <c r="O89" s="236"/>
      <c r="P89" s="236"/>
      <c r="Q89" s="236"/>
      <c r="R89" s="236"/>
      <c r="S89" s="236"/>
      <c r="T89" s="237"/>
      <c r="U89" s="13"/>
      <c r="V89" s="13"/>
      <c r="W89" s="13"/>
      <c r="X89" s="13"/>
      <c r="Y89" s="13"/>
      <c r="Z89" s="13"/>
      <c r="AA89" s="13"/>
      <c r="AB89" s="13"/>
      <c r="AC89" s="13"/>
      <c r="AD89" s="13"/>
      <c r="AE89" s="13"/>
      <c r="AT89" s="238" t="s">
        <v>204</v>
      </c>
      <c r="AU89" s="238" t="s">
        <v>84</v>
      </c>
      <c r="AV89" s="13" t="s">
        <v>84</v>
      </c>
      <c r="AW89" s="13" t="s">
        <v>39</v>
      </c>
      <c r="AX89" s="13" t="s">
        <v>77</v>
      </c>
      <c r="AY89" s="238" t="s">
        <v>194</v>
      </c>
    </row>
    <row r="90" s="14" customFormat="1">
      <c r="A90" s="14"/>
      <c r="B90" s="239"/>
      <c r="C90" s="240"/>
      <c r="D90" s="230" t="s">
        <v>204</v>
      </c>
      <c r="E90" s="241" t="s">
        <v>32</v>
      </c>
      <c r="F90" s="242" t="s">
        <v>2656</v>
      </c>
      <c r="G90" s="240"/>
      <c r="H90" s="243">
        <v>0.29999999999999999</v>
      </c>
      <c r="I90" s="244"/>
      <c r="J90" s="240"/>
      <c r="K90" s="240"/>
      <c r="L90" s="245"/>
      <c r="M90" s="246"/>
      <c r="N90" s="247"/>
      <c r="O90" s="247"/>
      <c r="P90" s="247"/>
      <c r="Q90" s="247"/>
      <c r="R90" s="247"/>
      <c r="S90" s="247"/>
      <c r="T90" s="248"/>
      <c r="U90" s="14"/>
      <c r="V90" s="14"/>
      <c r="W90" s="14"/>
      <c r="X90" s="14"/>
      <c r="Y90" s="14"/>
      <c r="Z90" s="14"/>
      <c r="AA90" s="14"/>
      <c r="AB90" s="14"/>
      <c r="AC90" s="14"/>
      <c r="AD90" s="14"/>
      <c r="AE90" s="14"/>
      <c r="AT90" s="249" t="s">
        <v>204</v>
      </c>
      <c r="AU90" s="249" t="s">
        <v>84</v>
      </c>
      <c r="AV90" s="14" t="s">
        <v>86</v>
      </c>
      <c r="AW90" s="14" t="s">
        <v>39</v>
      </c>
      <c r="AX90" s="14" t="s">
        <v>77</v>
      </c>
      <c r="AY90" s="249" t="s">
        <v>194</v>
      </c>
    </row>
    <row r="91" s="13" customFormat="1">
      <c r="A91" s="13"/>
      <c r="B91" s="228"/>
      <c r="C91" s="229"/>
      <c r="D91" s="230" t="s">
        <v>204</v>
      </c>
      <c r="E91" s="231" t="s">
        <v>32</v>
      </c>
      <c r="F91" s="232" t="s">
        <v>2657</v>
      </c>
      <c r="G91" s="229"/>
      <c r="H91" s="231" t="s">
        <v>32</v>
      </c>
      <c r="I91" s="233"/>
      <c r="J91" s="229"/>
      <c r="K91" s="229"/>
      <c r="L91" s="234"/>
      <c r="M91" s="235"/>
      <c r="N91" s="236"/>
      <c r="O91" s="236"/>
      <c r="P91" s="236"/>
      <c r="Q91" s="236"/>
      <c r="R91" s="236"/>
      <c r="S91" s="236"/>
      <c r="T91" s="237"/>
      <c r="U91" s="13"/>
      <c r="V91" s="13"/>
      <c r="W91" s="13"/>
      <c r="X91" s="13"/>
      <c r="Y91" s="13"/>
      <c r="Z91" s="13"/>
      <c r="AA91" s="13"/>
      <c r="AB91" s="13"/>
      <c r="AC91" s="13"/>
      <c r="AD91" s="13"/>
      <c r="AE91" s="13"/>
      <c r="AT91" s="238" t="s">
        <v>204</v>
      </c>
      <c r="AU91" s="238" t="s">
        <v>84</v>
      </c>
      <c r="AV91" s="13" t="s">
        <v>84</v>
      </c>
      <c r="AW91" s="13" t="s">
        <v>39</v>
      </c>
      <c r="AX91" s="13" t="s">
        <v>77</v>
      </c>
      <c r="AY91" s="238" t="s">
        <v>194</v>
      </c>
    </row>
    <row r="92" s="14" customFormat="1">
      <c r="A92" s="14"/>
      <c r="B92" s="239"/>
      <c r="C92" s="240"/>
      <c r="D92" s="230" t="s">
        <v>204</v>
      </c>
      <c r="E92" s="241" t="s">
        <v>32</v>
      </c>
      <c r="F92" s="242" t="s">
        <v>2658</v>
      </c>
      <c r="G92" s="240"/>
      <c r="H92" s="243">
        <v>0.25</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204</v>
      </c>
      <c r="AU92" s="249" t="s">
        <v>84</v>
      </c>
      <c r="AV92" s="14" t="s">
        <v>86</v>
      </c>
      <c r="AW92" s="14" t="s">
        <v>39</v>
      </c>
      <c r="AX92" s="14" t="s">
        <v>77</v>
      </c>
      <c r="AY92" s="249" t="s">
        <v>194</v>
      </c>
    </row>
    <row r="93" s="13" customFormat="1">
      <c r="A93" s="13"/>
      <c r="B93" s="228"/>
      <c r="C93" s="229"/>
      <c r="D93" s="230" t="s">
        <v>204</v>
      </c>
      <c r="E93" s="231" t="s">
        <v>32</v>
      </c>
      <c r="F93" s="232" t="s">
        <v>2659</v>
      </c>
      <c r="G93" s="229"/>
      <c r="H93" s="231" t="s">
        <v>32</v>
      </c>
      <c r="I93" s="233"/>
      <c r="J93" s="229"/>
      <c r="K93" s="229"/>
      <c r="L93" s="234"/>
      <c r="M93" s="235"/>
      <c r="N93" s="236"/>
      <c r="O93" s="236"/>
      <c r="P93" s="236"/>
      <c r="Q93" s="236"/>
      <c r="R93" s="236"/>
      <c r="S93" s="236"/>
      <c r="T93" s="237"/>
      <c r="U93" s="13"/>
      <c r="V93" s="13"/>
      <c r="W93" s="13"/>
      <c r="X93" s="13"/>
      <c r="Y93" s="13"/>
      <c r="Z93" s="13"/>
      <c r="AA93" s="13"/>
      <c r="AB93" s="13"/>
      <c r="AC93" s="13"/>
      <c r="AD93" s="13"/>
      <c r="AE93" s="13"/>
      <c r="AT93" s="238" t="s">
        <v>204</v>
      </c>
      <c r="AU93" s="238" t="s">
        <v>84</v>
      </c>
      <c r="AV93" s="13" t="s">
        <v>84</v>
      </c>
      <c r="AW93" s="13" t="s">
        <v>39</v>
      </c>
      <c r="AX93" s="13" t="s">
        <v>77</v>
      </c>
      <c r="AY93" s="238" t="s">
        <v>194</v>
      </c>
    </row>
    <row r="94" s="14" customFormat="1">
      <c r="A94" s="14"/>
      <c r="B94" s="239"/>
      <c r="C94" s="240"/>
      <c r="D94" s="230" t="s">
        <v>204</v>
      </c>
      <c r="E94" s="241" t="s">
        <v>32</v>
      </c>
      <c r="F94" s="242" t="s">
        <v>381</v>
      </c>
      <c r="G94" s="240"/>
      <c r="H94" s="243">
        <v>35</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204</v>
      </c>
      <c r="AU94" s="249" t="s">
        <v>84</v>
      </c>
      <c r="AV94" s="14" t="s">
        <v>86</v>
      </c>
      <c r="AW94" s="14" t="s">
        <v>39</v>
      </c>
      <c r="AX94" s="14" t="s">
        <v>77</v>
      </c>
      <c r="AY94" s="249" t="s">
        <v>194</v>
      </c>
    </row>
    <row r="95" s="13" customFormat="1">
      <c r="A95" s="13"/>
      <c r="B95" s="228"/>
      <c r="C95" s="229"/>
      <c r="D95" s="230" t="s">
        <v>204</v>
      </c>
      <c r="E95" s="231" t="s">
        <v>32</v>
      </c>
      <c r="F95" s="232" t="s">
        <v>2660</v>
      </c>
      <c r="G95" s="229"/>
      <c r="H95" s="231" t="s">
        <v>32</v>
      </c>
      <c r="I95" s="233"/>
      <c r="J95" s="229"/>
      <c r="K95" s="229"/>
      <c r="L95" s="234"/>
      <c r="M95" s="235"/>
      <c r="N95" s="236"/>
      <c r="O95" s="236"/>
      <c r="P95" s="236"/>
      <c r="Q95" s="236"/>
      <c r="R95" s="236"/>
      <c r="S95" s="236"/>
      <c r="T95" s="237"/>
      <c r="U95" s="13"/>
      <c r="V95" s="13"/>
      <c r="W95" s="13"/>
      <c r="X95" s="13"/>
      <c r="Y95" s="13"/>
      <c r="Z95" s="13"/>
      <c r="AA95" s="13"/>
      <c r="AB95" s="13"/>
      <c r="AC95" s="13"/>
      <c r="AD95" s="13"/>
      <c r="AE95" s="13"/>
      <c r="AT95" s="238" t="s">
        <v>204</v>
      </c>
      <c r="AU95" s="238" t="s">
        <v>84</v>
      </c>
      <c r="AV95" s="13" t="s">
        <v>84</v>
      </c>
      <c r="AW95" s="13" t="s">
        <v>39</v>
      </c>
      <c r="AX95" s="13" t="s">
        <v>77</v>
      </c>
      <c r="AY95" s="238" t="s">
        <v>194</v>
      </c>
    </row>
    <row r="96" s="14" customFormat="1">
      <c r="A96" s="14"/>
      <c r="B96" s="239"/>
      <c r="C96" s="240"/>
      <c r="D96" s="230" t="s">
        <v>204</v>
      </c>
      <c r="E96" s="241" t="s">
        <v>32</v>
      </c>
      <c r="F96" s="242" t="s">
        <v>2661</v>
      </c>
      <c r="G96" s="240"/>
      <c r="H96" s="243">
        <v>36.049999999999997</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204</v>
      </c>
      <c r="AU96" s="249" t="s">
        <v>84</v>
      </c>
      <c r="AV96" s="14" t="s">
        <v>86</v>
      </c>
      <c r="AW96" s="14" t="s">
        <v>39</v>
      </c>
      <c r="AX96" s="14" t="s">
        <v>77</v>
      </c>
      <c r="AY96" s="249" t="s">
        <v>194</v>
      </c>
    </row>
    <row r="97" s="13" customFormat="1">
      <c r="A97" s="13"/>
      <c r="B97" s="228"/>
      <c r="C97" s="229"/>
      <c r="D97" s="230" t="s">
        <v>204</v>
      </c>
      <c r="E97" s="231" t="s">
        <v>32</v>
      </c>
      <c r="F97" s="232" t="s">
        <v>2662</v>
      </c>
      <c r="G97" s="229"/>
      <c r="H97" s="231" t="s">
        <v>32</v>
      </c>
      <c r="I97" s="233"/>
      <c r="J97" s="229"/>
      <c r="K97" s="229"/>
      <c r="L97" s="234"/>
      <c r="M97" s="235"/>
      <c r="N97" s="236"/>
      <c r="O97" s="236"/>
      <c r="P97" s="236"/>
      <c r="Q97" s="236"/>
      <c r="R97" s="236"/>
      <c r="S97" s="236"/>
      <c r="T97" s="237"/>
      <c r="U97" s="13"/>
      <c r="V97" s="13"/>
      <c r="W97" s="13"/>
      <c r="X97" s="13"/>
      <c r="Y97" s="13"/>
      <c r="Z97" s="13"/>
      <c r="AA97" s="13"/>
      <c r="AB97" s="13"/>
      <c r="AC97" s="13"/>
      <c r="AD97" s="13"/>
      <c r="AE97" s="13"/>
      <c r="AT97" s="238" t="s">
        <v>204</v>
      </c>
      <c r="AU97" s="238" t="s">
        <v>84</v>
      </c>
      <c r="AV97" s="13" t="s">
        <v>84</v>
      </c>
      <c r="AW97" s="13" t="s">
        <v>39</v>
      </c>
      <c r="AX97" s="13" t="s">
        <v>77</v>
      </c>
      <c r="AY97" s="238" t="s">
        <v>194</v>
      </c>
    </row>
    <row r="98" s="14" customFormat="1">
      <c r="A98" s="14"/>
      <c r="B98" s="239"/>
      <c r="C98" s="240"/>
      <c r="D98" s="230" t="s">
        <v>204</v>
      </c>
      <c r="E98" s="241" t="s">
        <v>32</v>
      </c>
      <c r="F98" s="242" t="s">
        <v>229</v>
      </c>
      <c r="G98" s="240"/>
      <c r="H98" s="243">
        <v>6</v>
      </c>
      <c r="I98" s="244"/>
      <c r="J98" s="240"/>
      <c r="K98" s="240"/>
      <c r="L98" s="245"/>
      <c r="M98" s="246"/>
      <c r="N98" s="247"/>
      <c r="O98" s="247"/>
      <c r="P98" s="247"/>
      <c r="Q98" s="247"/>
      <c r="R98" s="247"/>
      <c r="S98" s="247"/>
      <c r="T98" s="248"/>
      <c r="U98" s="14"/>
      <c r="V98" s="14"/>
      <c r="W98" s="14"/>
      <c r="X98" s="14"/>
      <c r="Y98" s="14"/>
      <c r="Z98" s="14"/>
      <c r="AA98" s="14"/>
      <c r="AB98" s="14"/>
      <c r="AC98" s="14"/>
      <c r="AD98" s="14"/>
      <c r="AE98" s="14"/>
      <c r="AT98" s="249" t="s">
        <v>204</v>
      </c>
      <c r="AU98" s="249" t="s">
        <v>84</v>
      </c>
      <c r="AV98" s="14" t="s">
        <v>86</v>
      </c>
      <c r="AW98" s="14" t="s">
        <v>39</v>
      </c>
      <c r="AX98" s="14" t="s">
        <v>77</v>
      </c>
      <c r="AY98" s="249" t="s">
        <v>194</v>
      </c>
    </row>
    <row r="99" s="13" customFormat="1">
      <c r="A99" s="13"/>
      <c r="B99" s="228"/>
      <c r="C99" s="229"/>
      <c r="D99" s="230" t="s">
        <v>204</v>
      </c>
      <c r="E99" s="231" t="s">
        <v>32</v>
      </c>
      <c r="F99" s="232" t="s">
        <v>2663</v>
      </c>
      <c r="G99" s="229"/>
      <c r="H99" s="231" t="s">
        <v>32</v>
      </c>
      <c r="I99" s="233"/>
      <c r="J99" s="229"/>
      <c r="K99" s="229"/>
      <c r="L99" s="234"/>
      <c r="M99" s="235"/>
      <c r="N99" s="236"/>
      <c r="O99" s="236"/>
      <c r="P99" s="236"/>
      <c r="Q99" s="236"/>
      <c r="R99" s="236"/>
      <c r="S99" s="236"/>
      <c r="T99" s="237"/>
      <c r="U99" s="13"/>
      <c r="V99" s="13"/>
      <c r="W99" s="13"/>
      <c r="X99" s="13"/>
      <c r="Y99" s="13"/>
      <c r="Z99" s="13"/>
      <c r="AA99" s="13"/>
      <c r="AB99" s="13"/>
      <c r="AC99" s="13"/>
      <c r="AD99" s="13"/>
      <c r="AE99" s="13"/>
      <c r="AT99" s="238" t="s">
        <v>204</v>
      </c>
      <c r="AU99" s="238" t="s">
        <v>84</v>
      </c>
      <c r="AV99" s="13" t="s">
        <v>84</v>
      </c>
      <c r="AW99" s="13" t="s">
        <v>39</v>
      </c>
      <c r="AX99" s="13" t="s">
        <v>77</v>
      </c>
      <c r="AY99" s="238" t="s">
        <v>194</v>
      </c>
    </row>
    <row r="100" s="14" customFormat="1">
      <c r="A100" s="14"/>
      <c r="B100" s="239"/>
      <c r="C100" s="240"/>
      <c r="D100" s="230" t="s">
        <v>204</v>
      </c>
      <c r="E100" s="241" t="s">
        <v>32</v>
      </c>
      <c r="F100" s="242" t="s">
        <v>2664</v>
      </c>
      <c r="G100" s="240"/>
      <c r="H100" s="243">
        <v>0.34999999999999998</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204</v>
      </c>
      <c r="AU100" s="249" t="s">
        <v>84</v>
      </c>
      <c r="AV100" s="14" t="s">
        <v>86</v>
      </c>
      <c r="AW100" s="14" t="s">
        <v>39</v>
      </c>
      <c r="AX100" s="14" t="s">
        <v>77</v>
      </c>
      <c r="AY100" s="249" t="s">
        <v>194</v>
      </c>
    </row>
    <row r="101" s="13" customFormat="1">
      <c r="A101" s="13"/>
      <c r="B101" s="228"/>
      <c r="C101" s="229"/>
      <c r="D101" s="230" t="s">
        <v>204</v>
      </c>
      <c r="E101" s="231" t="s">
        <v>32</v>
      </c>
      <c r="F101" s="232" t="s">
        <v>2665</v>
      </c>
      <c r="G101" s="229"/>
      <c r="H101" s="231" t="s">
        <v>32</v>
      </c>
      <c r="I101" s="233"/>
      <c r="J101" s="229"/>
      <c r="K101" s="229"/>
      <c r="L101" s="234"/>
      <c r="M101" s="235"/>
      <c r="N101" s="236"/>
      <c r="O101" s="236"/>
      <c r="P101" s="236"/>
      <c r="Q101" s="236"/>
      <c r="R101" s="236"/>
      <c r="S101" s="236"/>
      <c r="T101" s="237"/>
      <c r="U101" s="13"/>
      <c r="V101" s="13"/>
      <c r="W101" s="13"/>
      <c r="X101" s="13"/>
      <c r="Y101" s="13"/>
      <c r="Z101" s="13"/>
      <c r="AA101" s="13"/>
      <c r="AB101" s="13"/>
      <c r="AC101" s="13"/>
      <c r="AD101" s="13"/>
      <c r="AE101" s="13"/>
      <c r="AT101" s="238" t="s">
        <v>204</v>
      </c>
      <c r="AU101" s="238" t="s">
        <v>84</v>
      </c>
      <c r="AV101" s="13" t="s">
        <v>84</v>
      </c>
      <c r="AW101" s="13" t="s">
        <v>39</v>
      </c>
      <c r="AX101" s="13" t="s">
        <v>77</v>
      </c>
      <c r="AY101" s="238" t="s">
        <v>194</v>
      </c>
    </row>
    <row r="102" s="14" customFormat="1">
      <c r="A102" s="14"/>
      <c r="B102" s="239"/>
      <c r="C102" s="240"/>
      <c r="D102" s="230" t="s">
        <v>204</v>
      </c>
      <c r="E102" s="241" t="s">
        <v>32</v>
      </c>
      <c r="F102" s="242" t="s">
        <v>2666</v>
      </c>
      <c r="G102" s="240"/>
      <c r="H102" s="243">
        <v>0.20999999999999999</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204</v>
      </c>
      <c r="AU102" s="249" t="s">
        <v>84</v>
      </c>
      <c r="AV102" s="14" t="s">
        <v>86</v>
      </c>
      <c r="AW102" s="14" t="s">
        <v>39</v>
      </c>
      <c r="AX102" s="14" t="s">
        <v>77</v>
      </c>
      <c r="AY102" s="249" t="s">
        <v>194</v>
      </c>
    </row>
    <row r="103" s="13" customFormat="1">
      <c r="A103" s="13"/>
      <c r="B103" s="228"/>
      <c r="C103" s="229"/>
      <c r="D103" s="230" t="s">
        <v>204</v>
      </c>
      <c r="E103" s="231" t="s">
        <v>32</v>
      </c>
      <c r="F103" s="232" t="s">
        <v>2667</v>
      </c>
      <c r="G103" s="229"/>
      <c r="H103" s="231" t="s">
        <v>32</v>
      </c>
      <c r="I103" s="233"/>
      <c r="J103" s="229"/>
      <c r="K103" s="229"/>
      <c r="L103" s="234"/>
      <c r="M103" s="235"/>
      <c r="N103" s="236"/>
      <c r="O103" s="236"/>
      <c r="P103" s="236"/>
      <c r="Q103" s="236"/>
      <c r="R103" s="236"/>
      <c r="S103" s="236"/>
      <c r="T103" s="237"/>
      <c r="U103" s="13"/>
      <c r="V103" s="13"/>
      <c r="W103" s="13"/>
      <c r="X103" s="13"/>
      <c r="Y103" s="13"/>
      <c r="Z103" s="13"/>
      <c r="AA103" s="13"/>
      <c r="AB103" s="13"/>
      <c r="AC103" s="13"/>
      <c r="AD103" s="13"/>
      <c r="AE103" s="13"/>
      <c r="AT103" s="238" t="s">
        <v>204</v>
      </c>
      <c r="AU103" s="238" t="s">
        <v>84</v>
      </c>
      <c r="AV103" s="13" t="s">
        <v>84</v>
      </c>
      <c r="AW103" s="13" t="s">
        <v>39</v>
      </c>
      <c r="AX103" s="13" t="s">
        <v>77</v>
      </c>
      <c r="AY103" s="238" t="s">
        <v>194</v>
      </c>
    </row>
    <row r="104" s="14" customFormat="1">
      <c r="A104" s="14"/>
      <c r="B104" s="239"/>
      <c r="C104" s="240"/>
      <c r="D104" s="230" t="s">
        <v>204</v>
      </c>
      <c r="E104" s="241" t="s">
        <v>32</v>
      </c>
      <c r="F104" s="242" t="s">
        <v>193</v>
      </c>
      <c r="G104" s="240"/>
      <c r="H104" s="243">
        <v>3</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204</v>
      </c>
      <c r="AU104" s="249" t="s">
        <v>84</v>
      </c>
      <c r="AV104" s="14" t="s">
        <v>86</v>
      </c>
      <c r="AW104" s="14" t="s">
        <v>39</v>
      </c>
      <c r="AX104" s="14" t="s">
        <v>77</v>
      </c>
      <c r="AY104" s="249" t="s">
        <v>194</v>
      </c>
    </row>
    <row r="105" s="13" customFormat="1">
      <c r="A105" s="13"/>
      <c r="B105" s="228"/>
      <c r="C105" s="229"/>
      <c r="D105" s="230" t="s">
        <v>204</v>
      </c>
      <c r="E105" s="231" t="s">
        <v>32</v>
      </c>
      <c r="F105" s="232" t="s">
        <v>2668</v>
      </c>
      <c r="G105" s="229"/>
      <c r="H105" s="231" t="s">
        <v>32</v>
      </c>
      <c r="I105" s="233"/>
      <c r="J105" s="229"/>
      <c r="K105" s="229"/>
      <c r="L105" s="234"/>
      <c r="M105" s="235"/>
      <c r="N105" s="236"/>
      <c r="O105" s="236"/>
      <c r="P105" s="236"/>
      <c r="Q105" s="236"/>
      <c r="R105" s="236"/>
      <c r="S105" s="236"/>
      <c r="T105" s="237"/>
      <c r="U105" s="13"/>
      <c r="V105" s="13"/>
      <c r="W105" s="13"/>
      <c r="X105" s="13"/>
      <c r="Y105" s="13"/>
      <c r="Z105" s="13"/>
      <c r="AA105" s="13"/>
      <c r="AB105" s="13"/>
      <c r="AC105" s="13"/>
      <c r="AD105" s="13"/>
      <c r="AE105" s="13"/>
      <c r="AT105" s="238" t="s">
        <v>204</v>
      </c>
      <c r="AU105" s="238" t="s">
        <v>84</v>
      </c>
      <c r="AV105" s="13" t="s">
        <v>84</v>
      </c>
      <c r="AW105" s="13" t="s">
        <v>39</v>
      </c>
      <c r="AX105" s="13" t="s">
        <v>77</v>
      </c>
      <c r="AY105" s="238" t="s">
        <v>194</v>
      </c>
    </row>
    <row r="106" s="14" customFormat="1">
      <c r="A106" s="14"/>
      <c r="B106" s="239"/>
      <c r="C106" s="240"/>
      <c r="D106" s="230" t="s">
        <v>204</v>
      </c>
      <c r="E106" s="241" t="s">
        <v>32</v>
      </c>
      <c r="F106" s="242" t="s">
        <v>193</v>
      </c>
      <c r="G106" s="240"/>
      <c r="H106" s="243">
        <v>3</v>
      </c>
      <c r="I106" s="244"/>
      <c r="J106" s="240"/>
      <c r="K106" s="240"/>
      <c r="L106" s="245"/>
      <c r="M106" s="246"/>
      <c r="N106" s="247"/>
      <c r="O106" s="247"/>
      <c r="P106" s="247"/>
      <c r="Q106" s="247"/>
      <c r="R106" s="247"/>
      <c r="S106" s="247"/>
      <c r="T106" s="248"/>
      <c r="U106" s="14"/>
      <c r="V106" s="14"/>
      <c r="W106" s="14"/>
      <c r="X106" s="14"/>
      <c r="Y106" s="14"/>
      <c r="Z106" s="14"/>
      <c r="AA106" s="14"/>
      <c r="AB106" s="14"/>
      <c r="AC106" s="14"/>
      <c r="AD106" s="14"/>
      <c r="AE106" s="14"/>
      <c r="AT106" s="249" t="s">
        <v>204</v>
      </c>
      <c r="AU106" s="249" t="s">
        <v>84</v>
      </c>
      <c r="AV106" s="14" t="s">
        <v>86</v>
      </c>
      <c r="AW106" s="14" t="s">
        <v>39</v>
      </c>
      <c r="AX106" s="14" t="s">
        <v>77</v>
      </c>
      <c r="AY106" s="249" t="s">
        <v>194</v>
      </c>
    </row>
    <row r="107" s="13" customFormat="1">
      <c r="A107" s="13"/>
      <c r="B107" s="228"/>
      <c r="C107" s="229"/>
      <c r="D107" s="230" t="s">
        <v>204</v>
      </c>
      <c r="E107" s="231" t="s">
        <v>32</v>
      </c>
      <c r="F107" s="232" t="s">
        <v>2669</v>
      </c>
      <c r="G107" s="229"/>
      <c r="H107" s="231" t="s">
        <v>32</v>
      </c>
      <c r="I107" s="233"/>
      <c r="J107" s="229"/>
      <c r="K107" s="229"/>
      <c r="L107" s="234"/>
      <c r="M107" s="235"/>
      <c r="N107" s="236"/>
      <c r="O107" s="236"/>
      <c r="P107" s="236"/>
      <c r="Q107" s="236"/>
      <c r="R107" s="236"/>
      <c r="S107" s="236"/>
      <c r="T107" s="237"/>
      <c r="U107" s="13"/>
      <c r="V107" s="13"/>
      <c r="W107" s="13"/>
      <c r="X107" s="13"/>
      <c r="Y107" s="13"/>
      <c r="Z107" s="13"/>
      <c r="AA107" s="13"/>
      <c r="AB107" s="13"/>
      <c r="AC107" s="13"/>
      <c r="AD107" s="13"/>
      <c r="AE107" s="13"/>
      <c r="AT107" s="238" t="s">
        <v>204</v>
      </c>
      <c r="AU107" s="238" t="s">
        <v>84</v>
      </c>
      <c r="AV107" s="13" t="s">
        <v>84</v>
      </c>
      <c r="AW107" s="13" t="s">
        <v>39</v>
      </c>
      <c r="AX107" s="13" t="s">
        <v>77</v>
      </c>
      <c r="AY107" s="238" t="s">
        <v>194</v>
      </c>
    </row>
    <row r="108" s="14" customFormat="1">
      <c r="A108" s="14"/>
      <c r="B108" s="239"/>
      <c r="C108" s="240"/>
      <c r="D108" s="230" t="s">
        <v>204</v>
      </c>
      <c r="E108" s="241" t="s">
        <v>32</v>
      </c>
      <c r="F108" s="242" t="s">
        <v>2670</v>
      </c>
      <c r="G108" s="240"/>
      <c r="H108" s="243">
        <v>4.5499999999999998</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204</v>
      </c>
      <c r="AU108" s="249" t="s">
        <v>84</v>
      </c>
      <c r="AV108" s="14" t="s">
        <v>86</v>
      </c>
      <c r="AW108" s="14" t="s">
        <v>39</v>
      </c>
      <c r="AX108" s="14" t="s">
        <v>77</v>
      </c>
      <c r="AY108" s="249" t="s">
        <v>194</v>
      </c>
    </row>
    <row r="109" s="13" customFormat="1">
      <c r="A109" s="13"/>
      <c r="B109" s="228"/>
      <c r="C109" s="229"/>
      <c r="D109" s="230" t="s">
        <v>204</v>
      </c>
      <c r="E109" s="231" t="s">
        <v>32</v>
      </c>
      <c r="F109" s="232" t="s">
        <v>2671</v>
      </c>
      <c r="G109" s="229"/>
      <c r="H109" s="231" t="s">
        <v>32</v>
      </c>
      <c r="I109" s="233"/>
      <c r="J109" s="229"/>
      <c r="K109" s="229"/>
      <c r="L109" s="234"/>
      <c r="M109" s="235"/>
      <c r="N109" s="236"/>
      <c r="O109" s="236"/>
      <c r="P109" s="236"/>
      <c r="Q109" s="236"/>
      <c r="R109" s="236"/>
      <c r="S109" s="236"/>
      <c r="T109" s="237"/>
      <c r="U109" s="13"/>
      <c r="V109" s="13"/>
      <c r="W109" s="13"/>
      <c r="X109" s="13"/>
      <c r="Y109" s="13"/>
      <c r="Z109" s="13"/>
      <c r="AA109" s="13"/>
      <c r="AB109" s="13"/>
      <c r="AC109" s="13"/>
      <c r="AD109" s="13"/>
      <c r="AE109" s="13"/>
      <c r="AT109" s="238" t="s">
        <v>204</v>
      </c>
      <c r="AU109" s="238" t="s">
        <v>84</v>
      </c>
      <c r="AV109" s="13" t="s">
        <v>84</v>
      </c>
      <c r="AW109" s="13" t="s">
        <v>39</v>
      </c>
      <c r="AX109" s="13" t="s">
        <v>77</v>
      </c>
      <c r="AY109" s="238" t="s">
        <v>194</v>
      </c>
    </row>
    <row r="110" s="14" customFormat="1">
      <c r="A110" s="14"/>
      <c r="B110" s="239"/>
      <c r="C110" s="240"/>
      <c r="D110" s="230" t="s">
        <v>204</v>
      </c>
      <c r="E110" s="241" t="s">
        <v>32</v>
      </c>
      <c r="F110" s="242" t="s">
        <v>193</v>
      </c>
      <c r="G110" s="240"/>
      <c r="H110" s="243">
        <v>3</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204</v>
      </c>
      <c r="AU110" s="249" t="s">
        <v>84</v>
      </c>
      <c r="AV110" s="14" t="s">
        <v>86</v>
      </c>
      <c r="AW110" s="14" t="s">
        <v>39</v>
      </c>
      <c r="AX110" s="14" t="s">
        <v>77</v>
      </c>
      <c r="AY110" s="249" t="s">
        <v>194</v>
      </c>
    </row>
    <row r="111" s="13" customFormat="1">
      <c r="A111" s="13"/>
      <c r="B111" s="228"/>
      <c r="C111" s="229"/>
      <c r="D111" s="230" t="s">
        <v>204</v>
      </c>
      <c r="E111" s="231" t="s">
        <v>32</v>
      </c>
      <c r="F111" s="232" t="s">
        <v>2672</v>
      </c>
      <c r="G111" s="229"/>
      <c r="H111" s="231" t="s">
        <v>32</v>
      </c>
      <c r="I111" s="233"/>
      <c r="J111" s="229"/>
      <c r="K111" s="229"/>
      <c r="L111" s="234"/>
      <c r="M111" s="235"/>
      <c r="N111" s="236"/>
      <c r="O111" s="236"/>
      <c r="P111" s="236"/>
      <c r="Q111" s="236"/>
      <c r="R111" s="236"/>
      <c r="S111" s="236"/>
      <c r="T111" s="237"/>
      <c r="U111" s="13"/>
      <c r="V111" s="13"/>
      <c r="W111" s="13"/>
      <c r="X111" s="13"/>
      <c r="Y111" s="13"/>
      <c r="Z111" s="13"/>
      <c r="AA111" s="13"/>
      <c r="AB111" s="13"/>
      <c r="AC111" s="13"/>
      <c r="AD111" s="13"/>
      <c r="AE111" s="13"/>
      <c r="AT111" s="238" t="s">
        <v>204</v>
      </c>
      <c r="AU111" s="238" t="s">
        <v>84</v>
      </c>
      <c r="AV111" s="13" t="s">
        <v>84</v>
      </c>
      <c r="AW111" s="13" t="s">
        <v>39</v>
      </c>
      <c r="AX111" s="13" t="s">
        <v>77</v>
      </c>
      <c r="AY111" s="238" t="s">
        <v>194</v>
      </c>
    </row>
    <row r="112" s="14" customFormat="1">
      <c r="A112" s="14"/>
      <c r="B112" s="239"/>
      <c r="C112" s="240"/>
      <c r="D112" s="230" t="s">
        <v>204</v>
      </c>
      <c r="E112" s="241" t="s">
        <v>32</v>
      </c>
      <c r="F112" s="242" t="s">
        <v>2658</v>
      </c>
      <c r="G112" s="240"/>
      <c r="H112" s="243">
        <v>0.25</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204</v>
      </c>
      <c r="AU112" s="249" t="s">
        <v>84</v>
      </c>
      <c r="AV112" s="14" t="s">
        <v>86</v>
      </c>
      <c r="AW112" s="14" t="s">
        <v>39</v>
      </c>
      <c r="AX112" s="14" t="s">
        <v>77</v>
      </c>
      <c r="AY112" s="249" t="s">
        <v>194</v>
      </c>
    </row>
    <row r="113" s="13" customFormat="1">
      <c r="A113" s="13"/>
      <c r="B113" s="228"/>
      <c r="C113" s="229"/>
      <c r="D113" s="230" t="s">
        <v>204</v>
      </c>
      <c r="E113" s="231" t="s">
        <v>32</v>
      </c>
      <c r="F113" s="232" t="s">
        <v>2673</v>
      </c>
      <c r="G113" s="229"/>
      <c r="H113" s="231" t="s">
        <v>32</v>
      </c>
      <c r="I113" s="233"/>
      <c r="J113" s="229"/>
      <c r="K113" s="229"/>
      <c r="L113" s="234"/>
      <c r="M113" s="235"/>
      <c r="N113" s="236"/>
      <c r="O113" s="236"/>
      <c r="P113" s="236"/>
      <c r="Q113" s="236"/>
      <c r="R113" s="236"/>
      <c r="S113" s="236"/>
      <c r="T113" s="237"/>
      <c r="U113" s="13"/>
      <c r="V113" s="13"/>
      <c r="W113" s="13"/>
      <c r="X113" s="13"/>
      <c r="Y113" s="13"/>
      <c r="Z113" s="13"/>
      <c r="AA113" s="13"/>
      <c r="AB113" s="13"/>
      <c r="AC113" s="13"/>
      <c r="AD113" s="13"/>
      <c r="AE113" s="13"/>
      <c r="AT113" s="238" t="s">
        <v>204</v>
      </c>
      <c r="AU113" s="238" t="s">
        <v>84</v>
      </c>
      <c r="AV113" s="13" t="s">
        <v>84</v>
      </c>
      <c r="AW113" s="13" t="s">
        <v>39</v>
      </c>
      <c r="AX113" s="13" t="s">
        <v>77</v>
      </c>
      <c r="AY113" s="238" t="s">
        <v>194</v>
      </c>
    </row>
    <row r="114" s="14" customFormat="1">
      <c r="A114" s="14"/>
      <c r="B114" s="239"/>
      <c r="C114" s="240"/>
      <c r="D114" s="230" t="s">
        <v>204</v>
      </c>
      <c r="E114" s="241" t="s">
        <v>32</v>
      </c>
      <c r="F114" s="242" t="s">
        <v>2674</v>
      </c>
      <c r="G114" s="240"/>
      <c r="H114" s="243">
        <v>1.5</v>
      </c>
      <c r="I114" s="244"/>
      <c r="J114" s="240"/>
      <c r="K114" s="240"/>
      <c r="L114" s="245"/>
      <c r="M114" s="246"/>
      <c r="N114" s="247"/>
      <c r="O114" s="247"/>
      <c r="P114" s="247"/>
      <c r="Q114" s="247"/>
      <c r="R114" s="247"/>
      <c r="S114" s="247"/>
      <c r="T114" s="248"/>
      <c r="U114" s="14"/>
      <c r="V114" s="14"/>
      <c r="W114" s="14"/>
      <c r="X114" s="14"/>
      <c r="Y114" s="14"/>
      <c r="Z114" s="14"/>
      <c r="AA114" s="14"/>
      <c r="AB114" s="14"/>
      <c r="AC114" s="14"/>
      <c r="AD114" s="14"/>
      <c r="AE114" s="14"/>
      <c r="AT114" s="249" t="s">
        <v>204</v>
      </c>
      <c r="AU114" s="249" t="s">
        <v>84</v>
      </c>
      <c r="AV114" s="14" t="s">
        <v>86</v>
      </c>
      <c r="AW114" s="14" t="s">
        <v>39</v>
      </c>
      <c r="AX114" s="14" t="s">
        <v>77</v>
      </c>
      <c r="AY114" s="249" t="s">
        <v>194</v>
      </c>
    </row>
    <row r="115" s="13" customFormat="1">
      <c r="A115" s="13"/>
      <c r="B115" s="228"/>
      <c r="C115" s="229"/>
      <c r="D115" s="230" t="s">
        <v>204</v>
      </c>
      <c r="E115" s="231" t="s">
        <v>32</v>
      </c>
      <c r="F115" s="232" t="s">
        <v>2675</v>
      </c>
      <c r="G115" s="229"/>
      <c r="H115" s="231" t="s">
        <v>32</v>
      </c>
      <c r="I115" s="233"/>
      <c r="J115" s="229"/>
      <c r="K115" s="229"/>
      <c r="L115" s="234"/>
      <c r="M115" s="235"/>
      <c r="N115" s="236"/>
      <c r="O115" s="236"/>
      <c r="P115" s="236"/>
      <c r="Q115" s="236"/>
      <c r="R115" s="236"/>
      <c r="S115" s="236"/>
      <c r="T115" s="237"/>
      <c r="U115" s="13"/>
      <c r="V115" s="13"/>
      <c r="W115" s="13"/>
      <c r="X115" s="13"/>
      <c r="Y115" s="13"/>
      <c r="Z115" s="13"/>
      <c r="AA115" s="13"/>
      <c r="AB115" s="13"/>
      <c r="AC115" s="13"/>
      <c r="AD115" s="13"/>
      <c r="AE115" s="13"/>
      <c r="AT115" s="238" t="s">
        <v>204</v>
      </c>
      <c r="AU115" s="238" t="s">
        <v>84</v>
      </c>
      <c r="AV115" s="13" t="s">
        <v>84</v>
      </c>
      <c r="AW115" s="13" t="s">
        <v>39</v>
      </c>
      <c r="AX115" s="13" t="s">
        <v>77</v>
      </c>
      <c r="AY115" s="238" t="s">
        <v>194</v>
      </c>
    </row>
    <row r="116" s="14" customFormat="1">
      <c r="A116" s="14"/>
      <c r="B116" s="239"/>
      <c r="C116" s="240"/>
      <c r="D116" s="230" t="s">
        <v>204</v>
      </c>
      <c r="E116" s="241" t="s">
        <v>32</v>
      </c>
      <c r="F116" s="242" t="s">
        <v>2676</v>
      </c>
      <c r="G116" s="240"/>
      <c r="H116" s="243">
        <v>0.050000000000000003</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204</v>
      </c>
      <c r="AU116" s="249" t="s">
        <v>84</v>
      </c>
      <c r="AV116" s="14" t="s">
        <v>86</v>
      </c>
      <c r="AW116" s="14" t="s">
        <v>39</v>
      </c>
      <c r="AX116" s="14" t="s">
        <v>77</v>
      </c>
      <c r="AY116" s="249" t="s">
        <v>194</v>
      </c>
    </row>
    <row r="117" s="13" customFormat="1">
      <c r="A117" s="13"/>
      <c r="B117" s="228"/>
      <c r="C117" s="229"/>
      <c r="D117" s="230" t="s">
        <v>204</v>
      </c>
      <c r="E117" s="231" t="s">
        <v>32</v>
      </c>
      <c r="F117" s="232" t="s">
        <v>2677</v>
      </c>
      <c r="G117" s="229"/>
      <c r="H117" s="231" t="s">
        <v>32</v>
      </c>
      <c r="I117" s="233"/>
      <c r="J117" s="229"/>
      <c r="K117" s="229"/>
      <c r="L117" s="234"/>
      <c r="M117" s="235"/>
      <c r="N117" s="236"/>
      <c r="O117" s="236"/>
      <c r="P117" s="236"/>
      <c r="Q117" s="236"/>
      <c r="R117" s="236"/>
      <c r="S117" s="236"/>
      <c r="T117" s="237"/>
      <c r="U117" s="13"/>
      <c r="V117" s="13"/>
      <c r="W117" s="13"/>
      <c r="X117" s="13"/>
      <c r="Y117" s="13"/>
      <c r="Z117" s="13"/>
      <c r="AA117" s="13"/>
      <c r="AB117" s="13"/>
      <c r="AC117" s="13"/>
      <c r="AD117" s="13"/>
      <c r="AE117" s="13"/>
      <c r="AT117" s="238" t="s">
        <v>204</v>
      </c>
      <c r="AU117" s="238" t="s">
        <v>84</v>
      </c>
      <c r="AV117" s="13" t="s">
        <v>84</v>
      </c>
      <c r="AW117" s="13" t="s">
        <v>39</v>
      </c>
      <c r="AX117" s="13" t="s">
        <v>77</v>
      </c>
      <c r="AY117" s="238" t="s">
        <v>194</v>
      </c>
    </row>
    <row r="118" s="14" customFormat="1">
      <c r="A118" s="14"/>
      <c r="B118" s="239"/>
      <c r="C118" s="240"/>
      <c r="D118" s="230" t="s">
        <v>204</v>
      </c>
      <c r="E118" s="241" t="s">
        <v>32</v>
      </c>
      <c r="F118" s="242" t="s">
        <v>193</v>
      </c>
      <c r="G118" s="240"/>
      <c r="H118" s="243">
        <v>3</v>
      </c>
      <c r="I118" s="244"/>
      <c r="J118" s="240"/>
      <c r="K118" s="240"/>
      <c r="L118" s="245"/>
      <c r="M118" s="246"/>
      <c r="N118" s="247"/>
      <c r="O118" s="247"/>
      <c r="P118" s="247"/>
      <c r="Q118" s="247"/>
      <c r="R118" s="247"/>
      <c r="S118" s="247"/>
      <c r="T118" s="248"/>
      <c r="U118" s="14"/>
      <c r="V118" s="14"/>
      <c r="W118" s="14"/>
      <c r="X118" s="14"/>
      <c r="Y118" s="14"/>
      <c r="Z118" s="14"/>
      <c r="AA118" s="14"/>
      <c r="AB118" s="14"/>
      <c r="AC118" s="14"/>
      <c r="AD118" s="14"/>
      <c r="AE118" s="14"/>
      <c r="AT118" s="249" t="s">
        <v>204</v>
      </c>
      <c r="AU118" s="249" t="s">
        <v>84</v>
      </c>
      <c r="AV118" s="14" t="s">
        <v>86</v>
      </c>
      <c r="AW118" s="14" t="s">
        <v>39</v>
      </c>
      <c r="AX118" s="14" t="s">
        <v>77</v>
      </c>
      <c r="AY118" s="249" t="s">
        <v>194</v>
      </c>
    </row>
    <row r="119" s="13" customFormat="1">
      <c r="A119" s="13"/>
      <c r="B119" s="228"/>
      <c r="C119" s="229"/>
      <c r="D119" s="230" t="s">
        <v>204</v>
      </c>
      <c r="E119" s="231" t="s">
        <v>32</v>
      </c>
      <c r="F119" s="232" t="s">
        <v>2678</v>
      </c>
      <c r="G119" s="229"/>
      <c r="H119" s="231" t="s">
        <v>32</v>
      </c>
      <c r="I119" s="233"/>
      <c r="J119" s="229"/>
      <c r="K119" s="229"/>
      <c r="L119" s="234"/>
      <c r="M119" s="235"/>
      <c r="N119" s="236"/>
      <c r="O119" s="236"/>
      <c r="P119" s="236"/>
      <c r="Q119" s="236"/>
      <c r="R119" s="236"/>
      <c r="S119" s="236"/>
      <c r="T119" s="237"/>
      <c r="U119" s="13"/>
      <c r="V119" s="13"/>
      <c r="W119" s="13"/>
      <c r="X119" s="13"/>
      <c r="Y119" s="13"/>
      <c r="Z119" s="13"/>
      <c r="AA119" s="13"/>
      <c r="AB119" s="13"/>
      <c r="AC119" s="13"/>
      <c r="AD119" s="13"/>
      <c r="AE119" s="13"/>
      <c r="AT119" s="238" t="s">
        <v>204</v>
      </c>
      <c r="AU119" s="238" t="s">
        <v>84</v>
      </c>
      <c r="AV119" s="13" t="s">
        <v>84</v>
      </c>
      <c r="AW119" s="13" t="s">
        <v>39</v>
      </c>
      <c r="AX119" s="13" t="s">
        <v>77</v>
      </c>
      <c r="AY119" s="238" t="s">
        <v>194</v>
      </c>
    </row>
    <row r="120" s="14" customFormat="1">
      <c r="A120" s="14"/>
      <c r="B120" s="239"/>
      <c r="C120" s="240"/>
      <c r="D120" s="230" t="s">
        <v>204</v>
      </c>
      <c r="E120" s="241" t="s">
        <v>32</v>
      </c>
      <c r="F120" s="242" t="s">
        <v>84</v>
      </c>
      <c r="G120" s="240"/>
      <c r="H120" s="243">
        <v>1</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204</v>
      </c>
      <c r="AU120" s="249" t="s">
        <v>84</v>
      </c>
      <c r="AV120" s="14" t="s">
        <v>86</v>
      </c>
      <c r="AW120" s="14" t="s">
        <v>39</v>
      </c>
      <c r="AX120" s="14" t="s">
        <v>77</v>
      </c>
      <c r="AY120" s="249" t="s">
        <v>194</v>
      </c>
    </row>
    <row r="121" s="13" customFormat="1">
      <c r="A121" s="13"/>
      <c r="B121" s="228"/>
      <c r="C121" s="229"/>
      <c r="D121" s="230" t="s">
        <v>204</v>
      </c>
      <c r="E121" s="231" t="s">
        <v>32</v>
      </c>
      <c r="F121" s="232" t="s">
        <v>2679</v>
      </c>
      <c r="G121" s="229"/>
      <c r="H121" s="231" t="s">
        <v>32</v>
      </c>
      <c r="I121" s="233"/>
      <c r="J121" s="229"/>
      <c r="K121" s="229"/>
      <c r="L121" s="234"/>
      <c r="M121" s="235"/>
      <c r="N121" s="236"/>
      <c r="O121" s="236"/>
      <c r="P121" s="236"/>
      <c r="Q121" s="236"/>
      <c r="R121" s="236"/>
      <c r="S121" s="236"/>
      <c r="T121" s="237"/>
      <c r="U121" s="13"/>
      <c r="V121" s="13"/>
      <c r="W121" s="13"/>
      <c r="X121" s="13"/>
      <c r="Y121" s="13"/>
      <c r="Z121" s="13"/>
      <c r="AA121" s="13"/>
      <c r="AB121" s="13"/>
      <c r="AC121" s="13"/>
      <c r="AD121" s="13"/>
      <c r="AE121" s="13"/>
      <c r="AT121" s="238" t="s">
        <v>204</v>
      </c>
      <c r="AU121" s="238" t="s">
        <v>84</v>
      </c>
      <c r="AV121" s="13" t="s">
        <v>84</v>
      </c>
      <c r="AW121" s="13" t="s">
        <v>39</v>
      </c>
      <c r="AX121" s="13" t="s">
        <v>77</v>
      </c>
      <c r="AY121" s="238" t="s">
        <v>194</v>
      </c>
    </row>
    <row r="122" s="14" customFormat="1">
      <c r="A122" s="14"/>
      <c r="B122" s="239"/>
      <c r="C122" s="240"/>
      <c r="D122" s="230" t="s">
        <v>204</v>
      </c>
      <c r="E122" s="241" t="s">
        <v>32</v>
      </c>
      <c r="F122" s="242" t="s">
        <v>2680</v>
      </c>
      <c r="G122" s="240"/>
      <c r="H122" s="243">
        <v>14.039</v>
      </c>
      <c r="I122" s="244"/>
      <c r="J122" s="240"/>
      <c r="K122" s="240"/>
      <c r="L122" s="245"/>
      <c r="M122" s="246"/>
      <c r="N122" s="247"/>
      <c r="O122" s="247"/>
      <c r="P122" s="247"/>
      <c r="Q122" s="247"/>
      <c r="R122" s="247"/>
      <c r="S122" s="247"/>
      <c r="T122" s="248"/>
      <c r="U122" s="14"/>
      <c r="V122" s="14"/>
      <c r="W122" s="14"/>
      <c r="X122" s="14"/>
      <c r="Y122" s="14"/>
      <c r="Z122" s="14"/>
      <c r="AA122" s="14"/>
      <c r="AB122" s="14"/>
      <c r="AC122" s="14"/>
      <c r="AD122" s="14"/>
      <c r="AE122" s="14"/>
      <c r="AT122" s="249" t="s">
        <v>204</v>
      </c>
      <c r="AU122" s="249" t="s">
        <v>84</v>
      </c>
      <c r="AV122" s="14" t="s">
        <v>86</v>
      </c>
      <c r="AW122" s="14" t="s">
        <v>39</v>
      </c>
      <c r="AX122" s="14" t="s">
        <v>77</v>
      </c>
      <c r="AY122" s="249" t="s">
        <v>194</v>
      </c>
    </row>
    <row r="123" s="13" customFormat="1">
      <c r="A123" s="13"/>
      <c r="B123" s="228"/>
      <c r="C123" s="229"/>
      <c r="D123" s="230" t="s">
        <v>204</v>
      </c>
      <c r="E123" s="231" t="s">
        <v>32</v>
      </c>
      <c r="F123" s="232" t="s">
        <v>2681</v>
      </c>
      <c r="G123" s="229"/>
      <c r="H123" s="231" t="s">
        <v>32</v>
      </c>
      <c r="I123" s="233"/>
      <c r="J123" s="229"/>
      <c r="K123" s="229"/>
      <c r="L123" s="234"/>
      <c r="M123" s="235"/>
      <c r="N123" s="236"/>
      <c r="O123" s="236"/>
      <c r="P123" s="236"/>
      <c r="Q123" s="236"/>
      <c r="R123" s="236"/>
      <c r="S123" s="236"/>
      <c r="T123" s="237"/>
      <c r="U123" s="13"/>
      <c r="V123" s="13"/>
      <c r="W123" s="13"/>
      <c r="X123" s="13"/>
      <c r="Y123" s="13"/>
      <c r="Z123" s="13"/>
      <c r="AA123" s="13"/>
      <c r="AB123" s="13"/>
      <c r="AC123" s="13"/>
      <c r="AD123" s="13"/>
      <c r="AE123" s="13"/>
      <c r="AT123" s="238" t="s">
        <v>204</v>
      </c>
      <c r="AU123" s="238" t="s">
        <v>84</v>
      </c>
      <c r="AV123" s="13" t="s">
        <v>84</v>
      </c>
      <c r="AW123" s="13" t="s">
        <v>39</v>
      </c>
      <c r="AX123" s="13" t="s">
        <v>77</v>
      </c>
      <c r="AY123" s="238" t="s">
        <v>194</v>
      </c>
    </row>
    <row r="124" s="14" customFormat="1">
      <c r="A124" s="14"/>
      <c r="B124" s="239"/>
      <c r="C124" s="240"/>
      <c r="D124" s="230" t="s">
        <v>204</v>
      </c>
      <c r="E124" s="241" t="s">
        <v>32</v>
      </c>
      <c r="F124" s="242" t="s">
        <v>2682</v>
      </c>
      <c r="G124" s="240"/>
      <c r="H124" s="243">
        <v>2.3519999999999999</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204</v>
      </c>
      <c r="AU124" s="249" t="s">
        <v>84</v>
      </c>
      <c r="AV124" s="14" t="s">
        <v>86</v>
      </c>
      <c r="AW124" s="14" t="s">
        <v>39</v>
      </c>
      <c r="AX124" s="14" t="s">
        <v>77</v>
      </c>
      <c r="AY124" s="249" t="s">
        <v>194</v>
      </c>
    </row>
    <row r="125" s="15" customFormat="1">
      <c r="A125" s="15"/>
      <c r="B125" s="250"/>
      <c r="C125" s="251"/>
      <c r="D125" s="230" t="s">
        <v>204</v>
      </c>
      <c r="E125" s="252" t="s">
        <v>2638</v>
      </c>
      <c r="F125" s="253" t="s">
        <v>207</v>
      </c>
      <c r="G125" s="251"/>
      <c r="H125" s="254">
        <v>113.901</v>
      </c>
      <c r="I125" s="255"/>
      <c r="J125" s="251"/>
      <c r="K125" s="251"/>
      <c r="L125" s="256"/>
      <c r="M125" s="257"/>
      <c r="N125" s="258"/>
      <c r="O125" s="258"/>
      <c r="P125" s="258"/>
      <c r="Q125" s="258"/>
      <c r="R125" s="258"/>
      <c r="S125" s="258"/>
      <c r="T125" s="259"/>
      <c r="U125" s="15"/>
      <c r="V125" s="15"/>
      <c r="W125" s="15"/>
      <c r="X125" s="15"/>
      <c r="Y125" s="15"/>
      <c r="Z125" s="15"/>
      <c r="AA125" s="15"/>
      <c r="AB125" s="15"/>
      <c r="AC125" s="15"/>
      <c r="AD125" s="15"/>
      <c r="AE125" s="15"/>
      <c r="AT125" s="260" t="s">
        <v>204</v>
      </c>
      <c r="AU125" s="260" t="s">
        <v>84</v>
      </c>
      <c r="AV125" s="15" t="s">
        <v>208</v>
      </c>
      <c r="AW125" s="15" t="s">
        <v>39</v>
      </c>
      <c r="AX125" s="15" t="s">
        <v>84</v>
      </c>
      <c r="AY125" s="260" t="s">
        <v>194</v>
      </c>
    </row>
    <row r="126" s="2" customFormat="1" ht="44.25" customHeight="1">
      <c r="A126" s="39"/>
      <c r="B126" s="40"/>
      <c r="C126" s="261" t="s">
        <v>208</v>
      </c>
      <c r="D126" s="261" t="s">
        <v>222</v>
      </c>
      <c r="E126" s="262" t="s">
        <v>2683</v>
      </c>
      <c r="F126" s="263" t="s">
        <v>2684</v>
      </c>
      <c r="G126" s="264" t="s">
        <v>1458</v>
      </c>
      <c r="H126" s="265">
        <v>70.939999999999998</v>
      </c>
      <c r="I126" s="266"/>
      <c r="J126" s="267">
        <f>ROUND(I126*H126,2)</f>
        <v>0</v>
      </c>
      <c r="K126" s="263" t="s">
        <v>200</v>
      </c>
      <c r="L126" s="45"/>
      <c r="M126" s="268" t="s">
        <v>32</v>
      </c>
      <c r="N126" s="269" t="s">
        <v>48</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1361</v>
      </c>
      <c r="AT126" s="226" t="s">
        <v>222</v>
      </c>
      <c r="AU126" s="226" t="s">
        <v>84</v>
      </c>
      <c r="AY126" s="17" t="s">
        <v>194</v>
      </c>
      <c r="BE126" s="227">
        <f>IF(N126="základní",J126,0)</f>
        <v>0</v>
      </c>
      <c r="BF126" s="227">
        <f>IF(N126="snížená",J126,0)</f>
        <v>0</v>
      </c>
      <c r="BG126" s="227">
        <f>IF(N126="zákl. přenesená",J126,0)</f>
        <v>0</v>
      </c>
      <c r="BH126" s="227">
        <f>IF(N126="sníž. přenesená",J126,0)</f>
        <v>0</v>
      </c>
      <c r="BI126" s="227">
        <f>IF(N126="nulová",J126,0)</f>
        <v>0</v>
      </c>
      <c r="BJ126" s="17" t="s">
        <v>84</v>
      </c>
      <c r="BK126" s="227">
        <f>ROUND(I126*H126,2)</f>
        <v>0</v>
      </c>
      <c r="BL126" s="17" t="s">
        <v>1361</v>
      </c>
      <c r="BM126" s="226" t="s">
        <v>2685</v>
      </c>
    </row>
    <row r="127" s="13" customFormat="1">
      <c r="A127" s="13"/>
      <c r="B127" s="228"/>
      <c r="C127" s="229"/>
      <c r="D127" s="230" t="s">
        <v>204</v>
      </c>
      <c r="E127" s="231" t="s">
        <v>32</v>
      </c>
      <c r="F127" s="232" t="s">
        <v>2654</v>
      </c>
      <c r="G127" s="229"/>
      <c r="H127" s="231" t="s">
        <v>32</v>
      </c>
      <c r="I127" s="233"/>
      <c r="J127" s="229"/>
      <c r="K127" s="229"/>
      <c r="L127" s="234"/>
      <c r="M127" s="235"/>
      <c r="N127" s="236"/>
      <c r="O127" s="236"/>
      <c r="P127" s="236"/>
      <c r="Q127" s="236"/>
      <c r="R127" s="236"/>
      <c r="S127" s="236"/>
      <c r="T127" s="237"/>
      <c r="U127" s="13"/>
      <c r="V127" s="13"/>
      <c r="W127" s="13"/>
      <c r="X127" s="13"/>
      <c r="Y127" s="13"/>
      <c r="Z127" s="13"/>
      <c r="AA127" s="13"/>
      <c r="AB127" s="13"/>
      <c r="AC127" s="13"/>
      <c r="AD127" s="13"/>
      <c r="AE127" s="13"/>
      <c r="AT127" s="238" t="s">
        <v>204</v>
      </c>
      <c r="AU127" s="238" t="s">
        <v>84</v>
      </c>
      <c r="AV127" s="13" t="s">
        <v>84</v>
      </c>
      <c r="AW127" s="13" t="s">
        <v>39</v>
      </c>
      <c r="AX127" s="13" t="s">
        <v>77</v>
      </c>
      <c r="AY127" s="238" t="s">
        <v>194</v>
      </c>
    </row>
    <row r="128" s="13" customFormat="1">
      <c r="A128" s="13"/>
      <c r="B128" s="228"/>
      <c r="C128" s="229"/>
      <c r="D128" s="230" t="s">
        <v>204</v>
      </c>
      <c r="E128" s="231" t="s">
        <v>32</v>
      </c>
      <c r="F128" s="232" t="s">
        <v>2686</v>
      </c>
      <c r="G128" s="229"/>
      <c r="H128" s="231" t="s">
        <v>32</v>
      </c>
      <c r="I128" s="233"/>
      <c r="J128" s="229"/>
      <c r="K128" s="229"/>
      <c r="L128" s="234"/>
      <c r="M128" s="235"/>
      <c r="N128" s="236"/>
      <c r="O128" s="236"/>
      <c r="P128" s="236"/>
      <c r="Q128" s="236"/>
      <c r="R128" s="236"/>
      <c r="S128" s="236"/>
      <c r="T128" s="237"/>
      <c r="U128" s="13"/>
      <c r="V128" s="13"/>
      <c r="W128" s="13"/>
      <c r="X128" s="13"/>
      <c r="Y128" s="13"/>
      <c r="Z128" s="13"/>
      <c r="AA128" s="13"/>
      <c r="AB128" s="13"/>
      <c r="AC128" s="13"/>
      <c r="AD128" s="13"/>
      <c r="AE128" s="13"/>
      <c r="AT128" s="238" t="s">
        <v>204</v>
      </c>
      <c r="AU128" s="238" t="s">
        <v>84</v>
      </c>
      <c r="AV128" s="13" t="s">
        <v>84</v>
      </c>
      <c r="AW128" s="13" t="s">
        <v>39</v>
      </c>
      <c r="AX128" s="13" t="s">
        <v>77</v>
      </c>
      <c r="AY128" s="238" t="s">
        <v>194</v>
      </c>
    </row>
    <row r="129" s="14" customFormat="1">
      <c r="A129" s="14"/>
      <c r="B129" s="239"/>
      <c r="C129" s="240"/>
      <c r="D129" s="230" t="s">
        <v>204</v>
      </c>
      <c r="E129" s="241" t="s">
        <v>32</v>
      </c>
      <c r="F129" s="242" t="s">
        <v>2658</v>
      </c>
      <c r="G129" s="240"/>
      <c r="H129" s="243">
        <v>0.25</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204</v>
      </c>
      <c r="AU129" s="249" t="s">
        <v>84</v>
      </c>
      <c r="AV129" s="14" t="s">
        <v>86</v>
      </c>
      <c r="AW129" s="14" t="s">
        <v>39</v>
      </c>
      <c r="AX129" s="14" t="s">
        <v>77</v>
      </c>
      <c r="AY129" s="249" t="s">
        <v>194</v>
      </c>
    </row>
    <row r="130" s="13" customFormat="1">
      <c r="A130" s="13"/>
      <c r="B130" s="228"/>
      <c r="C130" s="229"/>
      <c r="D130" s="230" t="s">
        <v>204</v>
      </c>
      <c r="E130" s="231" t="s">
        <v>32</v>
      </c>
      <c r="F130" s="232" t="s">
        <v>2687</v>
      </c>
      <c r="G130" s="229"/>
      <c r="H130" s="231" t="s">
        <v>32</v>
      </c>
      <c r="I130" s="233"/>
      <c r="J130" s="229"/>
      <c r="K130" s="229"/>
      <c r="L130" s="234"/>
      <c r="M130" s="235"/>
      <c r="N130" s="236"/>
      <c r="O130" s="236"/>
      <c r="P130" s="236"/>
      <c r="Q130" s="236"/>
      <c r="R130" s="236"/>
      <c r="S130" s="236"/>
      <c r="T130" s="237"/>
      <c r="U130" s="13"/>
      <c r="V130" s="13"/>
      <c r="W130" s="13"/>
      <c r="X130" s="13"/>
      <c r="Y130" s="13"/>
      <c r="Z130" s="13"/>
      <c r="AA130" s="13"/>
      <c r="AB130" s="13"/>
      <c r="AC130" s="13"/>
      <c r="AD130" s="13"/>
      <c r="AE130" s="13"/>
      <c r="AT130" s="238" t="s">
        <v>204</v>
      </c>
      <c r="AU130" s="238" t="s">
        <v>84</v>
      </c>
      <c r="AV130" s="13" t="s">
        <v>84</v>
      </c>
      <c r="AW130" s="13" t="s">
        <v>39</v>
      </c>
      <c r="AX130" s="13" t="s">
        <v>77</v>
      </c>
      <c r="AY130" s="238" t="s">
        <v>194</v>
      </c>
    </row>
    <row r="131" s="14" customFormat="1">
      <c r="A131" s="14"/>
      <c r="B131" s="239"/>
      <c r="C131" s="240"/>
      <c r="D131" s="230" t="s">
        <v>204</v>
      </c>
      <c r="E131" s="241" t="s">
        <v>32</v>
      </c>
      <c r="F131" s="242" t="s">
        <v>354</v>
      </c>
      <c r="G131" s="240"/>
      <c r="H131" s="243">
        <v>30</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204</v>
      </c>
      <c r="AU131" s="249" t="s">
        <v>84</v>
      </c>
      <c r="AV131" s="14" t="s">
        <v>86</v>
      </c>
      <c r="AW131" s="14" t="s">
        <v>39</v>
      </c>
      <c r="AX131" s="14" t="s">
        <v>77</v>
      </c>
      <c r="AY131" s="249" t="s">
        <v>194</v>
      </c>
    </row>
    <row r="132" s="13" customFormat="1">
      <c r="A132" s="13"/>
      <c r="B132" s="228"/>
      <c r="C132" s="229"/>
      <c r="D132" s="230" t="s">
        <v>204</v>
      </c>
      <c r="E132" s="231" t="s">
        <v>32</v>
      </c>
      <c r="F132" s="232" t="s">
        <v>2688</v>
      </c>
      <c r="G132" s="229"/>
      <c r="H132" s="231" t="s">
        <v>32</v>
      </c>
      <c r="I132" s="233"/>
      <c r="J132" s="229"/>
      <c r="K132" s="229"/>
      <c r="L132" s="234"/>
      <c r="M132" s="235"/>
      <c r="N132" s="236"/>
      <c r="O132" s="236"/>
      <c r="P132" s="236"/>
      <c r="Q132" s="236"/>
      <c r="R132" s="236"/>
      <c r="S132" s="236"/>
      <c r="T132" s="237"/>
      <c r="U132" s="13"/>
      <c r="V132" s="13"/>
      <c r="W132" s="13"/>
      <c r="X132" s="13"/>
      <c r="Y132" s="13"/>
      <c r="Z132" s="13"/>
      <c r="AA132" s="13"/>
      <c r="AB132" s="13"/>
      <c r="AC132" s="13"/>
      <c r="AD132" s="13"/>
      <c r="AE132" s="13"/>
      <c r="AT132" s="238" t="s">
        <v>204</v>
      </c>
      <c r="AU132" s="238" t="s">
        <v>84</v>
      </c>
      <c r="AV132" s="13" t="s">
        <v>84</v>
      </c>
      <c r="AW132" s="13" t="s">
        <v>39</v>
      </c>
      <c r="AX132" s="13" t="s">
        <v>77</v>
      </c>
      <c r="AY132" s="238" t="s">
        <v>194</v>
      </c>
    </row>
    <row r="133" s="14" customFormat="1">
      <c r="A133" s="14"/>
      <c r="B133" s="239"/>
      <c r="C133" s="240"/>
      <c r="D133" s="230" t="s">
        <v>204</v>
      </c>
      <c r="E133" s="241" t="s">
        <v>32</v>
      </c>
      <c r="F133" s="242" t="s">
        <v>2664</v>
      </c>
      <c r="G133" s="240"/>
      <c r="H133" s="243">
        <v>0.34999999999999998</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204</v>
      </c>
      <c r="AU133" s="249" t="s">
        <v>84</v>
      </c>
      <c r="AV133" s="14" t="s">
        <v>86</v>
      </c>
      <c r="AW133" s="14" t="s">
        <v>39</v>
      </c>
      <c r="AX133" s="14" t="s">
        <v>77</v>
      </c>
      <c r="AY133" s="249" t="s">
        <v>194</v>
      </c>
    </row>
    <row r="134" s="13" customFormat="1">
      <c r="A134" s="13"/>
      <c r="B134" s="228"/>
      <c r="C134" s="229"/>
      <c r="D134" s="230" t="s">
        <v>204</v>
      </c>
      <c r="E134" s="231" t="s">
        <v>32</v>
      </c>
      <c r="F134" s="232" t="s">
        <v>2689</v>
      </c>
      <c r="G134" s="229"/>
      <c r="H134" s="231" t="s">
        <v>32</v>
      </c>
      <c r="I134" s="233"/>
      <c r="J134" s="229"/>
      <c r="K134" s="229"/>
      <c r="L134" s="234"/>
      <c r="M134" s="235"/>
      <c r="N134" s="236"/>
      <c r="O134" s="236"/>
      <c r="P134" s="236"/>
      <c r="Q134" s="236"/>
      <c r="R134" s="236"/>
      <c r="S134" s="236"/>
      <c r="T134" s="237"/>
      <c r="U134" s="13"/>
      <c r="V134" s="13"/>
      <c r="W134" s="13"/>
      <c r="X134" s="13"/>
      <c r="Y134" s="13"/>
      <c r="Z134" s="13"/>
      <c r="AA134" s="13"/>
      <c r="AB134" s="13"/>
      <c r="AC134" s="13"/>
      <c r="AD134" s="13"/>
      <c r="AE134" s="13"/>
      <c r="AT134" s="238" t="s">
        <v>204</v>
      </c>
      <c r="AU134" s="238" t="s">
        <v>84</v>
      </c>
      <c r="AV134" s="13" t="s">
        <v>84</v>
      </c>
      <c r="AW134" s="13" t="s">
        <v>39</v>
      </c>
      <c r="AX134" s="13" t="s">
        <v>77</v>
      </c>
      <c r="AY134" s="238" t="s">
        <v>194</v>
      </c>
    </row>
    <row r="135" s="14" customFormat="1">
      <c r="A135" s="14"/>
      <c r="B135" s="239"/>
      <c r="C135" s="240"/>
      <c r="D135" s="230" t="s">
        <v>204</v>
      </c>
      <c r="E135" s="241" t="s">
        <v>32</v>
      </c>
      <c r="F135" s="242" t="s">
        <v>2690</v>
      </c>
      <c r="G135" s="240"/>
      <c r="H135" s="243">
        <v>15.300000000000001</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204</v>
      </c>
      <c r="AU135" s="249" t="s">
        <v>84</v>
      </c>
      <c r="AV135" s="14" t="s">
        <v>86</v>
      </c>
      <c r="AW135" s="14" t="s">
        <v>39</v>
      </c>
      <c r="AX135" s="14" t="s">
        <v>77</v>
      </c>
      <c r="AY135" s="249" t="s">
        <v>194</v>
      </c>
    </row>
    <row r="136" s="13" customFormat="1">
      <c r="A136" s="13"/>
      <c r="B136" s="228"/>
      <c r="C136" s="229"/>
      <c r="D136" s="230" t="s">
        <v>204</v>
      </c>
      <c r="E136" s="231" t="s">
        <v>32</v>
      </c>
      <c r="F136" s="232" t="s">
        <v>2691</v>
      </c>
      <c r="G136" s="229"/>
      <c r="H136" s="231" t="s">
        <v>32</v>
      </c>
      <c r="I136" s="233"/>
      <c r="J136" s="229"/>
      <c r="K136" s="229"/>
      <c r="L136" s="234"/>
      <c r="M136" s="235"/>
      <c r="N136" s="236"/>
      <c r="O136" s="236"/>
      <c r="P136" s="236"/>
      <c r="Q136" s="236"/>
      <c r="R136" s="236"/>
      <c r="S136" s="236"/>
      <c r="T136" s="237"/>
      <c r="U136" s="13"/>
      <c r="V136" s="13"/>
      <c r="W136" s="13"/>
      <c r="X136" s="13"/>
      <c r="Y136" s="13"/>
      <c r="Z136" s="13"/>
      <c r="AA136" s="13"/>
      <c r="AB136" s="13"/>
      <c r="AC136" s="13"/>
      <c r="AD136" s="13"/>
      <c r="AE136" s="13"/>
      <c r="AT136" s="238" t="s">
        <v>204</v>
      </c>
      <c r="AU136" s="238" t="s">
        <v>84</v>
      </c>
      <c r="AV136" s="13" t="s">
        <v>84</v>
      </c>
      <c r="AW136" s="13" t="s">
        <v>39</v>
      </c>
      <c r="AX136" s="13" t="s">
        <v>77</v>
      </c>
      <c r="AY136" s="238" t="s">
        <v>194</v>
      </c>
    </row>
    <row r="137" s="14" customFormat="1">
      <c r="A137" s="14"/>
      <c r="B137" s="239"/>
      <c r="C137" s="240"/>
      <c r="D137" s="230" t="s">
        <v>204</v>
      </c>
      <c r="E137" s="241" t="s">
        <v>32</v>
      </c>
      <c r="F137" s="242" t="s">
        <v>2692</v>
      </c>
      <c r="G137" s="240"/>
      <c r="H137" s="243">
        <v>5.04</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204</v>
      </c>
      <c r="AU137" s="249" t="s">
        <v>84</v>
      </c>
      <c r="AV137" s="14" t="s">
        <v>86</v>
      </c>
      <c r="AW137" s="14" t="s">
        <v>39</v>
      </c>
      <c r="AX137" s="14" t="s">
        <v>77</v>
      </c>
      <c r="AY137" s="249" t="s">
        <v>194</v>
      </c>
    </row>
    <row r="138" s="13" customFormat="1">
      <c r="A138" s="13"/>
      <c r="B138" s="228"/>
      <c r="C138" s="229"/>
      <c r="D138" s="230" t="s">
        <v>204</v>
      </c>
      <c r="E138" s="231" t="s">
        <v>32</v>
      </c>
      <c r="F138" s="232" t="s">
        <v>2693</v>
      </c>
      <c r="G138" s="229"/>
      <c r="H138" s="231" t="s">
        <v>32</v>
      </c>
      <c r="I138" s="233"/>
      <c r="J138" s="229"/>
      <c r="K138" s="229"/>
      <c r="L138" s="234"/>
      <c r="M138" s="235"/>
      <c r="N138" s="236"/>
      <c r="O138" s="236"/>
      <c r="P138" s="236"/>
      <c r="Q138" s="236"/>
      <c r="R138" s="236"/>
      <c r="S138" s="236"/>
      <c r="T138" s="237"/>
      <c r="U138" s="13"/>
      <c r="V138" s="13"/>
      <c r="W138" s="13"/>
      <c r="X138" s="13"/>
      <c r="Y138" s="13"/>
      <c r="Z138" s="13"/>
      <c r="AA138" s="13"/>
      <c r="AB138" s="13"/>
      <c r="AC138" s="13"/>
      <c r="AD138" s="13"/>
      <c r="AE138" s="13"/>
      <c r="AT138" s="238" t="s">
        <v>204</v>
      </c>
      <c r="AU138" s="238" t="s">
        <v>84</v>
      </c>
      <c r="AV138" s="13" t="s">
        <v>84</v>
      </c>
      <c r="AW138" s="13" t="s">
        <v>39</v>
      </c>
      <c r="AX138" s="13" t="s">
        <v>77</v>
      </c>
      <c r="AY138" s="238" t="s">
        <v>194</v>
      </c>
    </row>
    <row r="139" s="14" customFormat="1">
      <c r="A139" s="14"/>
      <c r="B139" s="239"/>
      <c r="C139" s="240"/>
      <c r="D139" s="230" t="s">
        <v>204</v>
      </c>
      <c r="E139" s="241" t="s">
        <v>32</v>
      </c>
      <c r="F139" s="242" t="s">
        <v>152</v>
      </c>
      <c r="G139" s="240"/>
      <c r="H139" s="243">
        <v>20</v>
      </c>
      <c r="I139" s="244"/>
      <c r="J139" s="240"/>
      <c r="K139" s="240"/>
      <c r="L139" s="245"/>
      <c r="M139" s="246"/>
      <c r="N139" s="247"/>
      <c r="O139" s="247"/>
      <c r="P139" s="247"/>
      <c r="Q139" s="247"/>
      <c r="R139" s="247"/>
      <c r="S139" s="247"/>
      <c r="T139" s="248"/>
      <c r="U139" s="14"/>
      <c r="V139" s="14"/>
      <c r="W139" s="14"/>
      <c r="X139" s="14"/>
      <c r="Y139" s="14"/>
      <c r="Z139" s="14"/>
      <c r="AA139" s="14"/>
      <c r="AB139" s="14"/>
      <c r="AC139" s="14"/>
      <c r="AD139" s="14"/>
      <c r="AE139" s="14"/>
      <c r="AT139" s="249" t="s">
        <v>204</v>
      </c>
      <c r="AU139" s="249" t="s">
        <v>84</v>
      </c>
      <c r="AV139" s="14" t="s">
        <v>86</v>
      </c>
      <c r="AW139" s="14" t="s">
        <v>39</v>
      </c>
      <c r="AX139" s="14" t="s">
        <v>77</v>
      </c>
      <c r="AY139" s="249" t="s">
        <v>194</v>
      </c>
    </row>
    <row r="140" s="15" customFormat="1">
      <c r="A140" s="15"/>
      <c r="B140" s="250"/>
      <c r="C140" s="251"/>
      <c r="D140" s="230" t="s">
        <v>204</v>
      </c>
      <c r="E140" s="252" t="s">
        <v>2635</v>
      </c>
      <c r="F140" s="253" t="s">
        <v>207</v>
      </c>
      <c r="G140" s="251"/>
      <c r="H140" s="254">
        <v>70.939999999999998</v>
      </c>
      <c r="I140" s="255"/>
      <c r="J140" s="251"/>
      <c r="K140" s="251"/>
      <c r="L140" s="256"/>
      <c r="M140" s="257"/>
      <c r="N140" s="258"/>
      <c r="O140" s="258"/>
      <c r="P140" s="258"/>
      <c r="Q140" s="258"/>
      <c r="R140" s="258"/>
      <c r="S140" s="258"/>
      <c r="T140" s="259"/>
      <c r="U140" s="15"/>
      <c r="V140" s="15"/>
      <c r="W140" s="15"/>
      <c r="X140" s="15"/>
      <c r="Y140" s="15"/>
      <c r="Z140" s="15"/>
      <c r="AA140" s="15"/>
      <c r="AB140" s="15"/>
      <c r="AC140" s="15"/>
      <c r="AD140" s="15"/>
      <c r="AE140" s="15"/>
      <c r="AT140" s="260" t="s">
        <v>204</v>
      </c>
      <c r="AU140" s="260" t="s">
        <v>84</v>
      </c>
      <c r="AV140" s="15" t="s">
        <v>208</v>
      </c>
      <c r="AW140" s="15" t="s">
        <v>39</v>
      </c>
      <c r="AX140" s="15" t="s">
        <v>84</v>
      </c>
      <c r="AY140" s="260" t="s">
        <v>194</v>
      </c>
    </row>
    <row r="141" s="2" customFormat="1" ht="49.05" customHeight="1">
      <c r="A141" s="39"/>
      <c r="B141" s="40"/>
      <c r="C141" s="261" t="s">
        <v>221</v>
      </c>
      <c r="D141" s="261" t="s">
        <v>222</v>
      </c>
      <c r="E141" s="262" t="s">
        <v>2694</v>
      </c>
      <c r="F141" s="263" t="s">
        <v>2695</v>
      </c>
      <c r="G141" s="264" t="s">
        <v>1458</v>
      </c>
      <c r="H141" s="265">
        <v>77.25</v>
      </c>
      <c r="I141" s="266"/>
      <c r="J141" s="267">
        <f>ROUND(I141*H141,2)</f>
        <v>0</v>
      </c>
      <c r="K141" s="263" t="s">
        <v>200</v>
      </c>
      <c r="L141" s="45"/>
      <c r="M141" s="268" t="s">
        <v>32</v>
      </c>
      <c r="N141" s="269" t="s">
        <v>48</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1361</v>
      </c>
      <c r="AT141" s="226" t="s">
        <v>222</v>
      </c>
      <c r="AU141" s="226" t="s">
        <v>84</v>
      </c>
      <c r="AY141" s="17" t="s">
        <v>194</v>
      </c>
      <c r="BE141" s="227">
        <f>IF(N141="základní",J141,0)</f>
        <v>0</v>
      </c>
      <c r="BF141" s="227">
        <f>IF(N141="snížená",J141,0)</f>
        <v>0</v>
      </c>
      <c r="BG141" s="227">
        <f>IF(N141="zákl. přenesená",J141,0)</f>
        <v>0</v>
      </c>
      <c r="BH141" s="227">
        <f>IF(N141="sníž. přenesená",J141,0)</f>
        <v>0</v>
      </c>
      <c r="BI141" s="227">
        <f>IF(N141="nulová",J141,0)</f>
        <v>0</v>
      </c>
      <c r="BJ141" s="17" t="s">
        <v>84</v>
      </c>
      <c r="BK141" s="227">
        <f>ROUND(I141*H141,2)</f>
        <v>0</v>
      </c>
      <c r="BL141" s="17" t="s">
        <v>1361</v>
      </c>
      <c r="BM141" s="226" t="s">
        <v>2696</v>
      </c>
    </row>
    <row r="142" s="13" customFormat="1">
      <c r="A142" s="13"/>
      <c r="B142" s="228"/>
      <c r="C142" s="229"/>
      <c r="D142" s="230" t="s">
        <v>204</v>
      </c>
      <c r="E142" s="231" t="s">
        <v>32</v>
      </c>
      <c r="F142" s="232" t="s">
        <v>2654</v>
      </c>
      <c r="G142" s="229"/>
      <c r="H142" s="231" t="s">
        <v>32</v>
      </c>
      <c r="I142" s="233"/>
      <c r="J142" s="229"/>
      <c r="K142" s="229"/>
      <c r="L142" s="234"/>
      <c r="M142" s="235"/>
      <c r="N142" s="236"/>
      <c r="O142" s="236"/>
      <c r="P142" s="236"/>
      <c r="Q142" s="236"/>
      <c r="R142" s="236"/>
      <c r="S142" s="236"/>
      <c r="T142" s="237"/>
      <c r="U142" s="13"/>
      <c r="V142" s="13"/>
      <c r="W142" s="13"/>
      <c r="X142" s="13"/>
      <c r="Y142" s="13"/>
      <c r="Z142" s="13"/>
      <c r="AA142" s="13"/>
      <c r="AB142" s="13"/>
      <c r="AC142" s="13"/>
      <c r="AD142" s="13"/>
      <c r="AE142" s="13"/>
      <c r="AT142" s="238" t="s">
        <v>204</v>
      </c>
      <c r="AU142" s="238" t="s">
        <v>84</v>
      </c>
      <c r="AV142" s="13" t="s">
        <v>84</v>
      </c>
      <c r="AW142" s="13" t="s">
        <v>39</v>
      </c>
      <c r="AX142" s="13" t="s">
        <v>77</v>
      </c>
      <c r="AY142" s="238" t="s">
        <v>194</v>
      </c>
    </row>
    <row r="143" s="13" customFormat="1">
      <c r="A143" s="13"/>
      <c r="B143" s="228"/>
      <c r="C143" s="229"/>
      <c r="D143" s="230" t="s">
        <v>204</v>
      </c>
      <c r="E143" s="231" t="s">
        <v>32</v>
      </c>
      <c r="F143" s="232" t="s">
        <v>2697</v>
      </c>
      <c r="G143" s="229"/>
      <c r="H143" s="231" t="s">
        <v>32</v>
      </c>
      <c r="I143" s="233"/>
      <c r="J143" s="229"/>
      <c r="K143" s="229"/>
      <c r="L143" s="234"/>
      <c r="M143" s="235"/>
      <c r="N143" s="236"/>
      <c r="O143" s="236"/>
      <c r="P143" s="236"/>
      <c r="Q143" s="236"/>
      <c r="R143" s="236"/>
      <c r="S143" s="236"/>
      <c r="T143" s="237"/>
      <c r="U143" s="13"/>
      <c r="V143" s="13"/>
      <c r="W143" s="13"/>
      <c r="X143" s="13"/>
      <c r="Y143" s="13"/>
      <c r="Z143" s="13"/>
      <c r="AA143" s="13"/>
      <c r="AB143" s="13"/>
      <c r="AC143" s="13"/>
      <c r="AD143" s="13"/>
      <c r="AE143" s="13"/>
      <c r="AT143" s="238" t="s">
        <v>204</v>
      </c>
      <c r="AU143" s="238" t="s">
        <v>84</v>
      </c>
      <c r="AV143" s="13" t="s">
        <v>84</v>
      </c>
      <c r="AW143" s="13" t="s">
        <v>39</v>
      </c>
      <c r="AX143" s="13" t="s">
        <v>77</v>
      </c>
      <c r="AY143" s="238" t="s">
        <v>194</v>
      </c>
    </row>
    <row r="144" s="14" customFormat="1">
      <c r="A144" s="14"/>
      <c r="B144" s="239"/>
      <c r="C144" s="240"/>
      <c r="D144" s="230" t="s">
        <v>204</v>
      </c>
      <c r="E144" s="241" t="s">
        <v>32</v>
      </c>
      <c r="F144" s="242" t="s">
        <v>2656</v>
      </c>
      <c r="G144" s="240"/>
      <c r="H144" s="243">
        <v>0.29999999999999999</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204</v>
      </c>
      <c r="AU144" s="249" t="s">
        <v>84</v>
      </c>
      <c r="AV144" s="14" t="s">
        <v>86</v>
      </c>
      <c r="AW144" s="14" t="s">
        <v>39</v>
      </c>
      <c r="AX144" s="14" t="s">
        <v>77</v>
      </c>
      <c r="AY144" s="249" t="s">
        <v>194</v>
      </c>
    </row>
    <row r="145" s="13" customFormat="1">
      <c r="A145" s="13"/>
      <c r="B145" s="228"/>
      <c r="C145" s="229"/>
      <c r="D145" s="230" t="s">
        <v>204</v>
      </c>
      <c r="E145" s="231" t="s">
        <v>32</v>
      </c>
      <c r="F145" s="232" t="s">
        <v>2698</v>
      </c>
      <c r="G145" s="229"/>
      <c r="H145" s="231" t="s">
        <v>32</v>
      </c>
      <c r="I145" s="233"/>
      <c r="J145" s="229"/>
      <c r="K145" s="229"/>
      <c r="L145" s="234"/>
      <c r="M145" s="235"/>
      <c r="N145" s="236"/>
      <c r="O145" s="236"/>
      <c r="P145" s="236"/>
      <c r="Q145" s="236"/>
      <c r="R145" s="236"/>
      <c r="S145" s="236"/>
      <c r="T145" s="237"/>
      <c r="U145" s="13"/>
      <c r="V145" s="13"/>
      <c r="W145" s="13"/>
      <c r="X145" s="13"/>
      <c r="Y145" s="13"/>
      <c r="Z145" s="13"/>
      <c r="AA145" s="13"/>
      <c r="AB145" s="13"/>
      <c r="AC145" s="13"/>
      <c r="AD145" s="13"/>
      <c r="AE145" s="13"/>
      <c r="AT145" s="238" t="s">
        <v>204</v>
      </c>
      <c r="AU145" s="238" t="s">
        <v>84</v>
      </c>
      <c r="AV145" s="13" t="s">
        <v>84</v>
      </c>
      <c r="AW145" s="13" t="s">
        <v>39</v>
      </c>
      <c r="AX145" s="13" t="s">
        <v>77</v>
      </c>
      <c r="AY145" s="238" t="s">
        <v>194</v>
      </c>
    </row>
    <row r="146" s="14" customFormat="1">
      <c r="A146" s="14"/>
      <c r="B146" s="239"/>
      <c r="C146" s="240"/>
      <c r="D146" s="230" t="s">
        <v>204</v>
      </c>
      <c r="E146" s="241" t="s">
        <v>32</v>
      </c>
      <c r="F146" s="242" t="s">
        <v>2658</v>
      </c>
      <c r="G146" s="240"/>
      <c r="H146" s="243">
        <v>0.25</v>
      </c>
      <c r="I146" s="244"/>
      <c r="J146" s="240"/>
      <c r="K146" s="240"/>
      <c r="L146" s="245"/>
      <c r="M146" s="246"/>
      <c r="N146" s="247"/>
      <c r="O146" s="247"/>
      <c r="P146" s="247"/>
      <c r="Q146" s="247"/>
      <c r="R146" s="247"/>
      <c r="S146" s="247"/>
      <c r="T146" s="248"/>
      <c r="U146" s="14"/>
      <c r="V146" s="14"/>
      <c r="W146" s="14"/>
      <c r="X146" s="14"/>
      <c r="Y146" s="14"/>
      <c r="Z146" s="14"/>
      <c r="AA146" s="14"/>
      <c r="AB146" s="14"/>
      <c r="AC146" s="14"/>
      <c r="AD146" s="14"/>
      <c r="AE146" s="14"/>
      <c r="AT146" s="249" t="s">
        <v>204</v>
      </c>
      <c r="AU146" s="249" t="s">
        <v>84</v>
      </c>
      <c r="AV146" s="14" t="s">
        <v>86</v>
      </c>
      <c r="AW146" s="14" t="s">
        <v>39</v>
      </c>
      <c r="AX146" s="14" t="s">
        <v>77</v>
      </c>
      <c r="AY146" s="249" t="s">
        <v>194</v>
      </c>
    </row>
    <row r="147" s="13" customFormat="1">
      <c r="A147" s="13"/>
      <c r="B147" s="228"/>
      <c r="C147" s="229"/>
      <c r="D147" s="230" t="s">
        <v>204</v>
      </c>
      <c r="E147" s="231" t="s">
        <v>32</v>
      </c>
      <c r="F147" s="232" t="s">
        <v>2687</v>
      </c>
      <c r="G147" s="229"/>
      <c r="H147" s="231" t="s">
        <v>32</v>
      </c>
      <c r="I147" s="233"/>
      <c r="J147" s="229"/>
      <c r="K147" s="229"/>
      <c r="L147" s="234"/>
      <c r="M147" s="235"/>
      <c r="N147" s="236"/>
      <c r="O147" s="236"/>
      <c r="P147" s="236"/>
      <c r="Q147" s="236"/>
      <c r="R147" s="236"/>
      <c r="S147" s="236"/>
      <c r="T147" s="237"/>
      <c r="U147" s="13"/>
      <c r="V147" s="13"/>
      <c r="W147" s="13"/>
      <c r="X147" s="13"/>
      <c r="Y147" s="13"/>
      <c r="Z147" s="13"/>
      <c r="AA147" s="13"/>
      <c r="AB147" s="13"/>
      <c r="AC147" s="13"/>
      <c r="AD147" s="13"/>
      <c r="AE147" s="13"/>
      <c r="AT147" s="238" t="s">
        <v>204</v>
      </c>
      <c r="AU147" s="238" t="s">
        <v>84</v>
      </c>
      <c r="AV147" s="13" t="s">
        <v>84</v>
      </c>
      <c r="AW147" s="13" t="s">
        <v>39</v>
      </c>
      <c r="AX147" s="13" t="s">
        <v>77</v>
      </c>
      <c r="AY147" s="238" t="s">
        <v>194</v>
      </c>
    </row>
    <row r="148" s="14" customFormat="1">
      <c r="A148" s="14"/>
      <c r="B148" s="239"/>
      <c r="C148" s="240"/>
      <c r="D148" s="230" t="s">
        <v>204</v>
      </c>
      <c r="E148" s="241" t="s">
        <v>32</v>
      </c>
      <c r="F148" s="242" t="s">
        <v>354</v>
      </c>
      <c r="G148" s="240"/>
      <c r="H148" s="243">
        <v>30</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204</v>
      </c>
      <c r="AU148" s="249" t="s">
        <v>84</v>
      </c>
      <c r="AV148" s="14" t="s">
        <v>86</v>
      </c>
      <c r="AW148" s="14" t="s">
        <v>39</v>
      </c>
      <c r="AX148" s="14" t="s">
        <v>77</v>
      </c>
      <c r="AY148" s="249" t="s">
        <v>194</v>
      </c>
    </row>
    <row r="149" s="13" customFormat="1">
      <c r="A149" s="13"/>
      <c r="B149" s="228"/>
      <c r="C149" s="229"/>
      <c r="D149" s="230" t="s">
        <v>204</v>
      </c>
      <c r="E149" s="231" t="s">
        <v>32</v>
      </c>
      <c r="F149" s="232" t="s">
        <v>2699</v>
      </c>
      <c r="G149" s="229"/>
      <c r="H149" s="231" t="s">
        <v>32</v>
      </c>
      <c r="I149" s="233"/>
      <c r="J149" s="229"/>
      <c r="K149" s="229"/>
      <c r="L149" s="234"/>
      <c r="M149" s="235"/>
      <c r="N149" s="236"/>
      <c r="O149" s="236"/>
      <c r="P149" s="236"/>
      <c r="Q149" s="236"/>
      <c r="R149" s="236"/>
      <c r="S149" s="236"/>
      <c r="T149" s="237"/>
      <c r="U149" s="13"/>
      <c r="V149" s="13"/>
      <c r="W149" s="13"/>
      <c r="X149" s="13"/>
      <c r="Y149" s="13"/>
      <c r="Z149" s="13"/>
      <c r="AA149" s="13"/>
      <c r="AB149" s="13"/>
      <c r="AC149" s="13"/>
      <c r="AD149" s="13"/>
      <c r="AE149" s="13"/>
      <c r="AT149" s="238" t="s">
        <v>204</v>
      </c>
      <c r="AU149" s="238" t="s">
        <v>84</v>
      </c>
      <c r="AV149" s="13" t="s">
        <v>84</v>
      </c>
      <c r="AW149" s="13" t="s">
        <v>39</v>
      </c>
      <c r="AX149" s="13" t="s">
        <v>77</v>
      </c>
      <c r="AY149" s="238" t="s">
        <v>194</v>
      </c>
    </row>
    <row r="150" s="14" customFormat="1">
      <c r="A150" s="14"/>
      <c r="B150" s="239"/>
      <c r="C150" s="240"/>
      <c r="D150" s="230" t="s">
        <v>204</v>
      </c>
      <c r="E150" s="241" t="s">
        <v>32</v>
      </c>
      <c r="F150" s="242" t="s">
        <v>2661</v>
      </c>
      <c r="G150" s="240"/>
      <c r="H150" s="243">
        <v>36.049999999999997</v>
      </c>
      <c r="I150" s="244"/>
      <c r="J150" s="240"/>
      <c r="K150" s="240"/>
      <c r="L150" s="245"/>
      <c r="M150" s="246"/>
      <c r="N150" s="247"/>
      <c r="O150" s="247"/>
      <c r="P150" s="247"/>
      <c r="Q150" s="247"/>
      <c r="R150" s="247"/>
      <c r="S150" s="247"/>
      <c r="T150" s="248"/>
      <c r="U150" s="14"/>
      <c r="V150" s="14"/>
      <c r="W150" s="14"/>
      <c r="X150" s="14"/>
      <c r="Y150" s="14"/>
      <c r="Z150" s="14"/>
      <c r="AA150" s="14"/>
      <c r="AB150" s="14"/>
      <c r="AC150" s="14"/>
      <c r="AD150" s="14"/>
      <c r="AE150" s="14"/>
      <c r="AT150" s="249" t="s">
        <v>204</v>
      </c>
      <c r="AU150" s="249" t="s">
        <v>84</v>
      </c>
      <c r="AV150" s="14" t="s">
        <v>86</v>
      </c>
      <c r="AW150" s="14" t="s">
        <v>39</v>
      </c>
      <c r="AX150" s="14" t="s">
        <v>77</v>
      </c>
      <c r="AY150" s="249" t="s">
        <v>194</v>
      </c>
    </row>
    <row r="151" s="13" customFormat="1">
      <c r="A151" s="13"/>
      <c r="B151" s="228"/>
      <c r="C151" s="229"/>
      <c r="D151" s="230" t="s">
        <v>204</v>
      </c>
      <c r="E151" s="231" t="s">
        <v>32</v>
      </c>
      <c r="F151" s="232" t="s">
        <v>2663</v>
      </c>
      <c r="G151" s="229"/>
      <c r="H151" s="231" t="s">
        <v>32</v>
      </c>
      <c r="I151" s="233"/>
      <c r="J151" s="229"/>
      <c r="K151" s="229"/>
      <c r="L151" s="234"/>
      <c r="M151" s="235"/>
      <c r="N151" s="236"/>
      <c r="O151" s="236"/>
      <c r="P151" s="236"/>
      <c r="Q151" s="236"/>
      <c r="R151" s="236"/>
      <c r="S151" s="236"/>
      <c r="T151" s="237"/>
      <c r="U151" s="13"/>
      <c r="V151" s="13"/>
      <c r="W151" s="13"/>
      <c r="X151" s="13"/>
      <c r="Y151" s="13"/>
      <c r="Z151" s="13"/>
      <c r="AA151" s="13"/>
      <c r="AB151" s="13"/>
      <c r="AC151" s="13"/>
      <c r="AD151" s="13"/>
      <c r="AE151" s="13"/>
      <c r="AT151" s="238" t="s">
        <v>204</v>
      </c>
      <c r="AU151" s="238" t="s">
        <v>84</v>
      </c>
      <c r="AV151" s="13" t="s">
        <v>84</v>
      </c>
      <c r="AW151" s="13" t="s">
        <v>39</v>
      </c>
      <c r="AX151" s="13" t="s">
        <v>77</v>
      </c>
      <c r="AY151" s="238" t="s">
        <v>194</v>
      </c>
    </row>
    <row r="152" s="14" customFormat="1">
      <c r="A152" s="14"/>
      <c r="B152" s="239"/>
      <c r="C152" s="240"/>
      <c r="D152" s="230" t="s">
        <v>204</v>
      </c>
      <c r="E152" s="241" t="s">
        <v>32</v>
      </c>
      <c r="F152" s="242" t="s">
        <v>2700</v>
      </c>
      <c r="G152" s="240"/>
      <c r="H152" s="243">
        <v>0.34999999999999998</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204</v>
      </c>
      <c r="AU152" s="249" t="s">
        <v>84</v>
      </c>
      <c r="AV152" s="14" t="s">
        <v>86</v>
      </c>
      <c r="AW152" s="14" t="s">
        <v>39</v>
      </c>
      <c r="AX152" s="14" t="s">
        <v>77</v>
      </c>
      <c r="AY152" s="249" t="s">
        <v>194</v>
      </c>
    </row>
    <row r="153" s="13" customFormat="1">
      <c r="A153" s="13"/>
      <c r="B153" s="228"/>
      <c r="C153" s="229"/>
      <c r="D153" s="230" t="s">
        <v>204</v>
      </c>
      <c r="E153" s="231" t="s">
        <v>32</v>
      </c>
      <c r="F153" s="232" t="s">
        <v>2669</v>
      </c>
      <c r="G153" s="229"/>
      <c r="H153" s="231" t="s">
        <v>32</v>
      </c>
      <c r="I153" s="233"/>
      <c r="J153" s="229"/>
      <c r="K153" s="229"/>
      <c r="L153" s="234"/>
      <c r="M153" s="235"/>
      <c r="N153" s="236"/>
      <c r="O153" s="236"/>
      <c r="P153" s="236"/>
      <c r="Q153" s="236"/>
      <c r="R153" s="236"/>
      <c r="S153" s="236"/>
      <c r="T153" s="237"/>
      <c r="U153" s="13"/>
      <c r="V153" s="13"/>
      <c r="W153" s="13"/>
      <c r="X153" s="13"/>
      <c r="Y153" s="13"/>
      <c r="Z153" s="13"/>
      <c r="AA153" s="13"/>
      <c r="AB153" s="13"/>
      <c r="AC153" s="13"/>
      <c r="AD153" s="13"/>
      <c r="AE153" s="13"/>
      <c r="AT153" s="238" t="s">
        <v>204</v>
      </c>
      <c r="AU153" s="238" t="s">
        <v>84</v>
      </c>
      <c r="AV153" s="13" t="s">
        <v>84</v>
      </c>
      <c r="AW153" s="13" t="s">
        <v>39</v>
      </c>
      <c r="AX153" s="13" t="s">
        <v>77</v>
      </c>
      <c r="AY153" s="238" t="s">
        <v>194</v>
      </c>
    </row>
    <row r="154" s="14" customFormat="1">
      <c r="A154" s="14"/>
      <c r="B154" s="239"/>
      <c r="C154" s="240"/>
      <c r="D154" s="230" t="s">
        <v>204</v>
      </c>
      <c r="E154" s="241" t="s">
        <v>32</v>
      </c>
      <c r="F154" s="242" t="s">
        <v>2701</v>
      </c>
      <c r="G154" s="240"/>
      <c r="H154" s="243">
        <v>4.5499999999999998</v>
      </c>
      <c r="I154" s="244"/>
      <c r="J154" s="240"/>
      <c r="K154" s="240"/>
      <c r="L154" s="245"/>
      <c r="M154" s="246"/>
      <c r="N154" s="247"/>
      <c r="O154" s="247"/>
      <c r="P154" s="247"/>
      <c r="Q154" s="247"/>
      <c r="R154" s="247"/>
      <c r="S154" s="247"/>
      <c r="T154" s="248"/>
      <c r="U154" s="14"/>
      <c r="V154" s="14"/>
      <c r="W154" s="14"/>
      <c r="X154" s="14"/>
      <c r="Y154" s="14"/>
      <c r="Z154" s="14"/>
      <c r="AA154" s="14"/>
      <c r="AB154" s="14"/>
      <c r="AC154" s="14"/>
      <c r="AD154" s="14"/>
      <c r="AE154" s="14"/>
      <c r="AT154" s="249" t="s">
        <v>204</v>
      </c>
      <c r="AU154" s="249" t="s">
        <v>84</v>
      </c>
      <c r="AV154" s="14" t="s">
        <v>86</v>
      </c>
      <c r="AW154" s="14" t="s">
        <v>39</v>
      </c>
      <c r="AX154" s="14" t="s">
        <v>77</v>
      </c>
      <c r="AY154" s="249" t="s">
        <v>194</v>
      </c>
    </row>
    <row r="155" s="13" customFormat="1">
      <c r="A155" s="13"/>
      <c r="B155" s="228"/>
      <c r="C155" s="229"/>
      <c r="D155" s="230" t="s">
        <v>204</v>
      </c>
      <c r="E155" s="231" t="s">
        <v>32</v>
      </c>
      <c r="F155" s="232" t="s">
        <v>2671</v>
      </c>
      <c r="G155" s="229"/>
      <c r="H155" s="231" t="s">
        <v>32</v>
      </c>
      <c r="I155" s="233"/>
      <c r="J155" s="229"/>
      <c r="K155" s="229"/>
      <c r="L155" s="234"/>
      <c r="M155" s="235"/>
      <c r="N155" s="236"/>
      <c r="O155" s="236"/>
      <c r="P155" s="236"/>
      <c r="Q155" s="236"/>
      <c r="R155" s="236"/>
      <c r="S155" s="236"/>
      <c r="T155" s="237"/>
      <c r="U155" s="13"/>
      <c r="V155" s="13"/>
      <c r="W155" s="13"/>
      <c r="X155" s="13"/>
      <c r="Y155" s="13"/>
      <c r="Z155" s="13"/>
      <c r="AA155" s="13"/>
      <c r="AB155" s="13"/>
      <c r="AC155" s="13"/>
      <c r="AD155" s="13"/>
      <c r="AE155" s="13"/>
      <c r="AT155" s="238" t="s">
        <v>204</v>
      </c>
      <c r="AU155" s="238" t="s">
        <v>84</v>
      </c>
      <c r="AV155" s="13" t="s">
        <v>84</v>
      </c>
      <c r="AW155" s="13" t="s">
        <v>39</v>
      </c>
      <c r="AX155" s="13" t="s">
        <v>77</v>
      </c>
      <c r="AY155" s="238" t="s">
        <v>194</v>
      </c>
    </row>
    <row r="156" s="14" customFormat="1">
      <c r="A156" s="14"/>
      <c r="B156" s="239"/>
      <c r="C156" s="240"/>
      <c r="D156" s="230" t="s">
        <v>204</v>
      </c>
      <c r="E156" s="241" t="s">
        <v>32</v>
      </c>
      <c r="F156" s="242" t="s">
        <v>193</v>
      </c>
      <c r="G156" s="240"/>
      <c r="H156" s="243">
        <v>3</v>
      </c>
      <c r="I156" s="244"/>
      <c r="J156" s="240"/>
      <c r="K156" s="240"/>
      <c r="L156" s="245"/>
      <c r="M156" s="246"/>
      <c r="N156" s="247"/>
      <c r="O156" s="247"/>
      <c r="P156" s="247"/>
      <c r="Q156" s="247"/>
      <c r="R156" s="247"/>
      <c r="S156" s="247"/>
      <c r="T156" s="248"/>
      <c r="U156" s="14"/>
      <c r="V156" s="14"/>
      <c r="W156" s="14"/>
      <c r="X156" s="14"/>
      <c r="Y156" s="14"/>
      <c r="Z156" s="14"/>
      <c r="AA156" s="14"/>
      <c r="AB156" s="14"/>
      <c r="AC156" s="14"/>
      <c r="AD156" s="14"/>
      <c r="AE156" s="14"/>
      <c r="AT156" s="249" t="s">
        <v>204</v>
      </c>
      <c r="AU156" s="249" t="s">
        <v>84</v>
      </c>
      <c r="AV156" s="14" t="s">
        <v>86</v>
      </c>
      <c r="AW156" s="14" t="s">
        <v>39</v>
      </c>
      <c r="AX156" s="14" t="s">
        <v>77</v>
      </c>
      <c r="AY156" s="249" t="s">
        <v>194</v>
      </c>
    </row>
    <row r="157" s="13" customFormat="1">
      <c r="A157" s="13"/>
      <c r="B157" s="228"/>
      <c r="C157" s="229"/>
      <c r="D157" s="230" t="s">
        <v>204</v>
      </c>
      <c r="E157" s="231" t="s">
        <v>32</v>
      </c>
      <c r="F157" s="232" t="s">
        <v>2672</v>
      </c>
      <c r="G157" s="229"/>
      <c r="H157" s="231" t="s">
        <v>32</v>
      </c>
      <c r="I157" s="233"/>
      <c r="J157" s="229"/>
      <c r="K157" s="229"/>
      <c r="L157" s="234"/>
      <c r="M157" s="235"/>
      <c r="N157" s="236"/>
      <c r="O157" s="236"/>
      <c r="P157" s="236"/>
      <c r="Q157" s="236"/>
      <c r="R157" s="236"/>
      <c r="S157" s="236"/>
      <c r="T157" s="237"/>
      <c r="U157" s="13"/>
      <c r="V157" s="13"/>
      <c r="W157" s="13"/>
      <c r="X157" s="13"/>
      <c r="Y157" s="13"/>
      <c r="Z157" s="13"/>
      <c r="AA157" s="13"/>
      <c r="AB157" s="13"/>
      <c r="AC157" s="13"/>
      <c r="AD157" s="13"/>
      <c r="AE157" s="13"/>
      <c r="AT157" s="238" t="s">
        <v>204</v>
      </c>
      <c r="AU157" s="238" t="s">
        <v>84</v>
      </c>
      <c r="AV157" s="13" t="s">
        <v>84</v>
      </c>
      <c r="AW157" s="13" t="s">
        <v>39</v>
      </c>
      <c r="AX157" s="13" t="s">
        <v>77</v>
      </c>
      <c r="AY157" s="238" t="s">
        <v>194</v>
      </c>
    </row>
    <row r="158" s="14" customFormat="1">
      <c r="A158" s="14"/>
      <c r="B158" s="239"/>
      <c r="C158" s="240"/>
      <c r="D158" s="230" t="s">
        <v>204</v>
      </c>
      <c r="E158" s="241" t="s">
        <v>32</v>
      </c>
      <c r="F158" s="242" t="s">
        <v>2658</v>
      </c>
      <c r="G158" s="240"/>
      <c r="H158" s="243">
        <v>0.25</v>
      </c>
      <c r="I158" s="244"/>
      <c r="J158" s="240"/>
      <c r="K158" s="240"/>
      <c r="L158" s="245"/>
      <c r="M158" s="246"/>
      <c r="N158" s="247"/>
      <c r="O158" s="247"/>
      <c r="P158" s="247"/>
      <c r="Q158" s="247"/>
      <c r="R158" s="247"/>
      <c r="S158" s="247"/>
      <c r="T158" s="248"/>
      <c r="U158" s="14"/>
      <c r="V158" s="14"/>
      <c r="W158" s="14"/>
      <c r="X158" s="14"/>
      <c r="Y158" s="14"/>
      <c r="Z158" s="14"/>
      <c r="AA158" s="14"/>
      <c r="AB158" s="14"/>
      <c r="AC158" s="14"/>
      <c r="AD158" s="14"/>
      <c r="AE158" s="14"/>
      <c r="AT158" s="249" t="s">
        <v>204</v>
      </c>
      <c r="AU158" s="249" t="s">
        <v>84</v>
      </c>
      <c r="AV158" s="14" t="s">
        <v>86</v>
      </c>
      <c r="AW158" s="14" t="s">
        <v>39</v>
      </c>
      <c r="AX158" s="14" t="s">
        <v>77</v>
      </c>
      <c r="AY158" s="249" t="s">
        <v>194</v>
      </c>
    </row>
    <row r="159" s="13" customFormat="1">
      <c r="A159" s="13"/>
      <c r="B159" s="228"/>
      <c r="C159" s="229"/>
      <c r="D159" s="230" t="s">
        <v>204</v>
      </c>
      <c r="E159" s="231" t="s">
        <v>32</v>
      </c>
      <c r="F159" s="232" t="s">
        <v>2673</v>
      </c>
      <c r="G159" s="229"/>
      <c r="H159" s="231" t="s">
        <v>32</v>
      </c>
      <c r="I159" s="233"/>
      <c r="J159" s="229"/>
      <c r="K159" s="229"/>
      <c r="L159" s="234"/>
      <c r="M159" s="235"/>
      <c r="N159" s="236"/>
      <c r="O159" s="236"/>
      <c r="P159" s="236"/>
      <c r="Q159" s="236"/>
      <c r="R159" s="236"/>
      <c r="S159" s="236"/>
      <c r="T159" s="237"/>
      <c r="U159" s="13"/>
      <c r="V159" s="13"/>
      <c r="W159" s="13"/>
      <c r="X159" s="13"/>
      <c r="Y159" s="13"/>
      <c r="Z159" s="13"/>
      <c r="AA159" s="13"/>
      <c r="AB159" s="13"/>
      <c r="AC159" s="13"/>
      <c r="AD159" s="13"/>
      <c r="AE159" s="13"/>
      <c r="AT159" s="238" t="s">
        <v>204</v>
      </c>
      <c r="AU159" s="238" t="s">
        <v>84</v>
      </c>
      <c r="AV159" s="13" t="s">
        <v>84</v>
      </c>
      <c r="AW159" s="13" t="s">
        <v>39</v>
      </c>
      <c r="AX159" s="13" t="s">
        <v>77</v>
      </c>
      <c r="AY159" s="238" t="s">
        <v>194</v>
      </c>
    </row>
    <row r="160" s="14" customFormat="1">
      <c r="A160" s="14"/>
      <c r="B160" s="239"/>
      <c r="C160" s="240"/>
      <c r="D160" s="230" t="s">
        <v>204</v>
      </c>
      <c r="E160" s="241" t="s">
        <v>32</v>
      </c>
      <c r="F160" s="242" t="s">
        <v>2674</v>
      </c>
      <c r="G160" s="240"/>
      <c r="H160" s="243">
        <v>1.5</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204</v>
      </c>
      <c r="AU160" s="249" t="s">
        <v>84</v>
      </c>
      <c r="AV160" s="14" t="s">
        <v>86</v>
      </c>
      <c r="AW160" s="14" t="s">
        <v>39</v>
      </c>
      <c r="AX160" s="14" t="s">
        <v>77</v>
      </c>
      <c r="AY160" s="249" t="s">
        <v>194</v>
      </c>
    </row>
    <row r="161" s="13" customFormat="1">
      <c r="A161" s="13"/>
      <c r="B161" s="228"/>
      <c r="C161" s="229"/>
      <c r="D161" s="230" t="s">
        <v>204</v>
      </c>
      <c r="E161" s="231" t="s">
        <v>32</v>
      </c>
      <c r="F161" s="232" t="s">
        <v>2678</v>
      </c>
      <c r="G161" s="229"/>
      <c r="H161" s="231" t="s">
        <v>32</v>
      </c>
      <c r="I161" s="233"/>
      <c r="J161" s="229"/>
      <c r="K161" s="229"/>
      <c r="L161" s="234"/>
      <c r="M161" s="235"/>
      <c r="N161" s="236"/>
      <c r="O161" s="236"/>
      <c r="P161" s="236"/>
      <c r="Q161" s="236"/>
      <c r="R161" s="236"/>
      <c r="S161" s="236"/>
      <c r="T161" s="237"/>
      <c r="U161" s="13"/>
      <c r="V161" s="13"/>
      <c r="W161" s="13"/>
      <c r="X161" s="13"/>
      <c r="Y161" s="13"/>
      <c r="Z161" s="13"/>
      <c r="AA161" s="13"/>
      <c r="AB161" s="13"/>
      <c r="AC161" s="13"/>
      <c r="AD161" s="13"/>
      <c r="AE161" s="13"/>
      <c r="AT161" s="238" t="s">
        <v>204</v>
      </c>
      <c r="AU161" s="238" t="s">
        <v>84</v>
      </c>
      <c r="AV161" s="13" t="s">
        <v>84</v>
      </c>
      <c r="AW161" s="13" t="s">
        <v>39</v>
      </c>
      <c r="AX161" s="13" t="s">
        <v>77</v>
      </c>
      <c r="AY161" s="238" t="s">
        <v>194</v>
      </c>
    </row>
    <row r="162" s="14" customFormat="1">
      <c r="A162" s="14"/>
      <c r="B162" s="239"/>
      <c r="C162" s="240"/>
      <c r="D162" s="230" t="s">
        <v>204</v>
      </c>
      <c r="E162" s="241" t="s">
        <v>32</v>
      </c>
      <c r="F162" s="242" t="s">
        <v>84</v>
      </c>
      <c r="G162" s="240"/>
      <c r="H162" s="243">
        <v>1</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204</v>
      </c>
      <c r="AU162" s="249" t="s">
        <v>84</v>
      </c>
      <c r="AV162" s="14" t="s">
        <v>86</v>
      </c>
      <c r="AW162" s="14" t="s">
        <v>39</v>
      </c>
      <c r="AX162" s="14" t="s">
        <v>77</v>
      </c>
      <c r="AY162" s="249" t="s">
        <v>194</v>
      </c>
    </row>
    <row r="163" s="15" customFormat="1">
      <c r="A163" s="15"/>
      <c r="B163" s="250"/>
      <c r="C163" s="251"/>
      <c r="D163" s="230" t="s">
        <v>204</v>
      </c>
      <c r="E163" s="252" t="s">
        <v>32</v>
      </c>
      <c r="F163" s="253" t="s">
        <v>207</v>
      </c>
      <c r="G163" s="251"/>
      <c r="H163" s="254">
        <v>77.25</v>
      </c>
      <c r="I163" s="255"/>
      <c r="J163" s="251"/>
      <c r="K163" s="251"/>
      <c r="L163" s="256"/>
      <c r="M163" s="257"/>
      <c r="N163" s="258"/>
      <c r="O163" s="258"/>
      <c r="P163" s="258"/>
      <c r="Q163" s="258"/>
      <c r="R163" s="258"/>
      <c r="S163" s="258"/>
      <c r="T163" s="259"/>
      <c r="U163" s="15"/>
      <c r="V163" s="15"/>
      <c r="W163" s="15"/>
      <c r="X163" s="15"/>
      <c r="Y163" s="15"/>
      <c r="Z163" s="15"/>
      <c r="AA163" s="15"/>
      <c r="AB163" s="15"/>
      <c r="AC163" s="15"/>
      <c r="AD163" s="15"/>
      <c r="AE163" s="15"/>
      <c r="AT163" s="260" t="s">
        <v>204</v>
      </c>
      <c r="AU163" s="260" t="s">
        <v>84</v>
      </c>
      <c r="AV163" s="15" t="s">
        <v>208</v>
      </c>
      <c r="AW163" s="15" t="s">
        <v>39</v>
      </c>
      <c r="AX163" s="15" t="s">
        <v>84</v>
      </c>
      <c r="AY163" s="260" t="s">
        <v>194</v>
      </c>
    </row>
    <row r="164" s="2" customFormat="1" ht="49.05" customHeight="1">
      <c r="A164" s="39"/>
      <c r="B164" s="40"/>
      <c r="C164" s="261" t="s">
        <v>229</v>
      </c>
      <c r="D164" s="261" t="s">
        <v>222</v>
      </c>
      <c r="E164" s="262" t="s">
        <v>2702</v>
      </c>
      <c r="F164" s="263" t="s">
        <v>2703</v>
      </c>
      <c r="G164" s="264" t="s">
        <v>1458</v>
      </c>
      <c r="H164" s="265">
        <v>0.60999999999999999</v>
      </c>
      <c r="I164" s="266"/>
      <c r="J164" s="267">
        <f>ROUND(I164*H164,2)</f>
        <v>0</v>
      </c>
      <c r="K164" s="263" t="s">
        <v>200</v>
      </c>
      <c r="L164" s="45"/>
      <c r="M164" s="268" t="s">
        <v>32</v>
      </c>
      <c r="N164" s="269" t="s">
        <v>48</v>
      </c>
      <c r="O164" s="85"/>
      <c r="P164" s="224">
        <f>O164*H164</f>
        <v>0</v>
      </c>
      <c r="Q164" s="224">
        <v>0</v>
      </c>
      <c r="R164" s="224">
        <f>Q164*H164</f>
        <v>0</v>
      </c>
      <c r="S164" s="224">
        <v>0</v>
      </c>
      <c r="T164" s="225">
        <f>S164*H164</f>
        <v>0</v>
      </c>
      <c r="U164" s="39"/>
      <c r="V164" s="39"/>
      <c r="W164" s="39"/>
      <c r="X164" s="39"/>
      <c r="Y164" s="39"/>
      <c r="Z164" s="39"/>
      <c r="AA164" s="39"/>
      <c r="AB164" s="39"/>
      <c r="AC164" s="39"/>
      <c r="AD164" s="39"/>
      <c r="AE164" s="39"/>
      <c r="AR164" s="226" t="s">
        <v>1361</v>
      </c>
      <c r="AT164" s="226" t="s">
        <v>222</v>
      </c>
      <c r="AU164" s="226" t="s">
        <v>84</v>
      </c>
      <c r="AY164" s="17" t="s">
        <v>194</v>
      </c>
      <c r="BE164" s="227">
        <f>IF(N164="základní",J164,0)</f>
        <v>0</v>
      </c>
      <c r="BF164" s="227">
        <f>IF(N164="snížená",J164,0)</f>
        <v>0</v>
      </c>
      <c r="BG164" s="227">
        <f>IF(N164="zákl. přenesená",J164,0)</f>
        <v>0</v>
      </c>
      <c r="BH164" s="227">
        <f>IF(N164="sníž. přenesená",J164,0)</f>
        <v>0</v>
      </c>
      <c r="BI164" s="227">
        <f>IF(N164="nulová",J164,0)</f>
        <v>0</v>
      </c>
      <c r="BJ164" s="17" t="s">
        <v>84</v>
      </c>
      <c r="BK164" s="227">
        <f>ROUND(I164*H164,2)</f>
        <v>0</v>
      </c>
      <c r="BL164" s="17" t="s">
        <v>1361</v>
      </c>
      <c r="BM164" s="226" t="s">
        <v>2704</v>
      </c>
    </row>
    <row r="165" s="13" customFormat="1">
      <c r="A165" s="13"/>
      <c r="B165" s="228"/>
      <c r="C165" s="229"/>
      <c r="D165" s="230" t="s">
        <v>204</v>
      </c>
      <c r="E165" s="231" t="s">
        <v>32</v>
      </c>
      <c r="F165" s="232" t="s">
        <v>2654</v>
      </c>
      <c r="G165" s="229"/>
      <c r="H165" s="231" t="s">
        <v>32</v>
      </c>
      <c r="I165" s="233"/>
      <c r="J165" s="229"/>
      <c r="K165" s="229"/>
      <c r="L165" s="234"/>
      <c r="M165" s="235"/>
      <c r="N165" s="236"/>
      <c r="O165" s="236"/>
      <c r="P165" s="236"/>
      <c r="Q165" s="236"/>
      <c r="R165" s="236"/>
      <c r="S165" s="236"/>
      <c r="T165" s="237"/>
      <c r="U165" s="13"/>
      <c r="V165" s="13"/>
      <c r="W165" s="13"/>
      <c r="X165" s="13"/>
      <c r="Y165" s="13"/>
      <c r="Z165" s="13"/>
      <c r="AA165" s="13"/>
      <c r="AB165" s="13"/>
      <c r="AC165" s="13"/>
      <c r="AD165" s="13"/>
      <c r="AE165" s="13"/>
      <c r="AT165" s="238" t="s">
        <v>204</v>
      </c>
      <c r="AU165" s="238" t="s">
        <v>84</v>
      </c>
      <c r="AV165" s="13" t="s">
        <v>84</v>
      </c>
      <c r="AW165" s="13" t="s">
        <v>39</v>
      </c>
      <c r="AX165" s="13" t="s">
        <v>77</v>
      </c>
      <c r="AY165" s="238" t="s">
        <v>194</v>
      </c>
    </row>
    <row r="166" s="13" customFormat="1">
      <c r="A166" s="13"/>
      <c r="B166" s="228"/>
      <c r="C166" s="229"/>
      <c r="D166" s="230" t="s">
        <v>204</v>
      </c>
      <c r="E166" s="231" t="s">
        <v>32</v>
      </c>
      <c r="F166" s="232" t="s">
        <v>2705</v>
      </c>
      <c r="G166" s="229"/>
      <c r="H166" s="231" t="s">
        <v>32</v>
      </c>
      <c r="I166" s="233"/>
      <c r="J166" s="229"/>
      <c r="K166" s="229"/>
      <c r="L166" s="234"/>
      <c r="M166" s="235"/>
      <c r="N166" s="236"/>
      <c r="O166" s="236"/>
      <c r="P166" s="236"/>
      <c r="Q166" s="236"/>
      <c r="R166" s="236"/>
      <c r="S166" s="236"/>
      <c r="T166" s="237"/>
      <c r="U166" s="13"/>
      <c r="V166" s="13"/>
      <c r="W166" s="13"/>
      <c r="X166" s="13"/>
      <c r="Y166" s="13"/>
      <c r="Z166" s="13"/>
      <c r="AA166" s="13"/>
      <c r="AB166" s="13"/>
      <c r="AC166" s="13"/>
      <c r="AD166" s="13"/>
      <c r="AE166" s="13"/>
      <c r="AT166" s="238" t="s">
        <v>204</v>
      </c>
      <c r="AU166" s="238" t="s">
        <v>84</v>
      </c>
      <c r="AV166" s="13" t="s">
        <v>84</v>
      </c>
      <c r="AW166" s="13" t="s">
        <v>39</v>
      </c>
      <c r="AX166" s="13" t="s">
        <v>77</v>
      </c>
      <c r="AY166" s="238" t="s">
        <v>194</v>
      </c>
    </row>
    <row r="167" s="14" customFormat="1">
      <c r="A167" s="14"/>
      <c r="B167" s="239"/>
      <c r="C167" s="240"/>
      <c r="D167" s="230" t="s">
        <v>204</v>
      </c>
      <c r="E167" s="241" t="s">
        <v>32</v>
      </c>
      <c r="F167" s="242" t="s">
        <v>2700</v>
      </c>
      <c r="G167" s="240"/>
      <c r="H167" s="243">
        <v>0.34999999999999998</v>
      </c>
      <c r="I167" s="244"/>
      <c r="J167" s="240"/>
      <c r="K167" s="240"/>
      <c r="L167" s="245"/>
      <c r="M167" s="246"/>
      <c r="N167" s="247"/>
      <c r="O167" s="247"/>
      <c r="P167" s="247"/>
      <c r="Q167" s="247"/>
      <c r="R167" s="247"/>
      <c r="S167" s="247"/>
      <c r="T167" s="248"/>
      <c r="U167" s="14"/>
      <c r="V167" s="14"/>
      <c r="W167" s="14"/>
      <c r="X167" s="14"/>
      <c r="Y167" s="14"/>
      <c r="Z167" s="14"/>
      <c r="AA167" s="14"/>
      <c r="AB167" s="14"/>
      <c r="AC167" s="14"/>
      <c r="AD167" s="14"/>
      <c r="AE167" s="14"/>
      <c r="AT167" s="249" t="s">
        <v>204</v>
      </c>
      <c r="AU167" s="249" t="s">
        <v>84</v>
      </c>
      <c r="AV167" s="14" t="s">
        <v>86</v>
      </c>
      <c r="AW167" s="14" t="s">
        <v>39</v>
      </c>
      <c r="AX167" s="14" t="s">
        <v>77</v>
      </c>
      <c r="AY167" s="249" t="s">
        <v>194</v>
      </c>
    </row>
    <row r="168" s="13" customFormat="1">
      <c r="A168" s="13"/>
      <c r="B168" s="228"/>
      <c r="C168" s="229"/>
      <c r="D168" s="230" t="s">
        <v>204</v>
      </c>
      <c r="E168" s="231" t="s">
        <v>32</v>
      </c>
      <c r="F168" s="232" t="s">
        <v>2665</v>
      </c>
      <c r="G168" s="229"/>
      <c r="H168" s="231" t="s">
        <v>32</v>
      </c>
      <c r="I168" s="233"/>
      <c r="J168" s="229"/>
      <c r="K168" s="229"/>
      <c r="L168" s="234"/>
      <c r="M168" s="235"/>
      <c r="N168" s="236"/>
      <c r="O168" s="236"/>
      <c r="P168" s="236"/>
      <c r="Q168" s="236"/>
      <c r="R168" s="236"/>
      <c r="S168" s="236"/>
      <c r="T168" s="237"/>
      <c r="U168" s="13"/>
      <c r="V168" s="13"/>
      <c r="W168" s="13"/>
      <c r="X168" s="13"/>
      <c r="Y168" s="13"/>
      <c r="Z168" s="13"/>
      <c r="AA168" s="13"/>
      <c r="AB168" s="13"/>
      <c r="AC168" s="13"/>
      <c r="AD168" s="13"/>
      <c r="AE168" s="13"/>
      <c r="AT168" s="238" t="s">
        <v>204</v>
      </c>
      <c r="AU168" s="238" t="s">
        <v>84</v>
      </c>
      <c r="AV168" s="13" t="s">
        <v>84</v>
      </c>
      <c r="AW168" s="13" t="s">
        <v>39</v>
      </c>
      <c r="AX168" s="13" t="s">
        <v>77</v>
      </c>
      <c r="AY168" s="238" t="s">
        <v>194</v>
      </c>
    </row>
    <row r="169" s="14" customFormat="1">
      <c r="A169" s="14"/>
      <c r="B169" s="239"/>
      <c r="C169" s="240"/>
      <c r="D169" s="230" t="s">
        <v>204</v>
      </c>
      <c r="E169" s="241" t="s">
        <v>32</v>
      </c>
      <c r="F169" s="242" t="s">
        <v>2706</v>
      </c>
      <c r="G169" s="240"/>
      <c r="H169" s="243">
        <v>0.20999999999999999</v>
      </c>
      <c r="I169" s="244"/>
      <c r="J169" s="240"/>
      <c r="K169" s="240"/>
      <c r="L169" s="245"/>
      <c r="M169" s="246"/>
      <c r="N169" s="247"/>
      <c r="O169" s="247"/>
      <c r="P169" s="247"/>
      <c r="Q169" s="247"/>
      <c r="R169" s="247"/>
      <c r="S169" s="247"/>
      <c r="T169" s="248"/>
      <c r="U169" s="14"/>
      <c r="V169" s="14"/>
      <c r="W169" s="14"/>
      <c r="X169" s="14"/>
      <c r="Y169" s="14"/>
      <c r="Z169" s="14"/>
      <c r="AA169" s="14"/>
      <c r="AB169" s="14"/>
      <c r="AC169" s="14"/>
      <c r="AD169" s="14"/>
      <c r="AE169" s="14"/>
      <c r="AT169" s="249" t="s">
        <v>204</v>
      </c>
      <c r="AU169" s="249" t="s">
        <v>84</v>
      </c>
      <c r="AV169" s="14" t="s">
        <v>86</v>
      </c>
      <c r="AW169" s="14" t="s">
        <v>39</v>
      </c>
      <c r="AX169" s="14" t="s">
        <v>77</v>
      </c>
      <c r="AY169" s="249" t="s">
        <v>194</v>
      </c>
    </row>
    <row r="170" s="13" customFormat="1">
      <c r="A170" s="13"/>
      <c r="B170" s="228"/>
      <c r="C170" s="229"/>
      <c r="D170" s="230" t="s">
        <v>204</v>
      </c>
      <c r="E170" s="231" t="s">
        <v>32</v>
      </c>
      <c r="F170" s="232" t="s">
        <v>2675</v>
      </c>
      <c r="G170" s="229"/>
      <c r="H170" s="231" t="s">
        <v>32</v>
      </c>
      <c r="I170" s="233"/>
      <c r="J170" s="229"/>
      <c r="K170" s="229"/>
      <c r="L170" s="234"/>
      <c r="M170" s="235"/>
      <c r="N170" s="236"/>
      <c r="O170" s="236"/>
      <c r="P170" s="236"/>
      <c r="Q170" s="236"/>
      <c r="R170" s="236"/>
      <c r="S170" s="236"/>
      <c r="T170" s="237"/>
      <c r="U170" s="13"/>
      <c r="V170" s="13"/>
      <c r="W170" s="13"/>
      <c r="X170" s="13"/>
      <c r="Y170" s="13"/>
      <c r="Z170" s="13"/>
      <c r="AA170" s="13"/>
      <c r="AB170" s="13"/>
      <c r="AC170" s="13"/>
      <c r="AD170" s="13"/>
      <c r="AE170" s="13"/>
      <c r="AT170" s="238" t="s">
        <v>204</v>
      </c>
      <c r="AU170" s="238" t="s">
        <v>84</v>
      </c>
      <c r="AV170" s="13" t="s">
        <v>84</v>
      </c>
      <c r="AW170" s="13" t="s">
        <v>39</v>
      </c>
      <c r="AX170" s="13" t="s">
        <v>77</v>
      </c>
      <c r="AY170" s="238" t="s">
        <v>194</v>
      </c>
    </row>
    <row r="171" s="14" customFormat="1">
      <c r="A171" s="14"/>
      <c r="B171" s="239"/>
      <c r="C171" s="240"/>
      <c r="D171" s="230" t="s">
        <v>204</v>
      </c>
      <c r="E171" s="241" t="s">
        <v>32</v>
      </c>
      <c r="F171" s="242" t="s">
        <v>2707</v>
      </c>
      <c r="G171" s="240"/>
      <c r="H171" s="243">
        <v>0.050000000000000003</v>
      </c>
      <c r="I171" s="244"/>
      <c r="J171" s="240"/>
      <c r="K171" s="240"/>
      <c r="L171" s="245"/>
      <c r="M171" s="246"/>
      <c r="N171" s="247"/>
      <c r="O171" s="247"/>
      <c r="P171" s="247"/>
      <c r="Q171" s="247"/>
      <c r="R171" s="247"/>
      <c r="S171" s="247"/>
      <c r="T171" s="248"/>
      <c r="U171" s="14"/>
      <c r="V171" s="14"/>
      <c r="W171" s="14"/>
      <c r="X171" s="14"/>
      <c r="Y171" s="14"/>
      <c r="Z171" s="14"/>
      <c r="AA171" s="14"/>
      <c r="AB171" s="14"/>
      <c r="AC171" s="14"/>
      <c r="AD171" s="14"/>
      <c r="AE171" s="14"/>
      <c r="AT171" s="249" t="s">
        <v>204</v>
      </c>
      <c r="AU171" s="249" t="s">
        <v>84</v>
      </c>
      <c r="AV171" s="14" t="s">
        <v>86</v>
      </c>
      <c r="AW171" s="14" t="s">
        <v>39</v>
      </c>
      <c r="AX171" s="14" t="s">
        <v>77</v>
      </c>
      <c r="AY171" s="249" t="s">
        <v>194</v>
      </c>
    </row>
    <row r="172" s="15" customFormat="1">
      <c r="A172" s="15"/>
      <c r="B172" s="250"/>
      <c r="C172" s="251"/>
      <c r="D172" s="230" t="s">
        <v>204</v>
      </c>
      <c r="E172" s="252" t="s">
        <v>32</v>
      </c>
      <c r="F172" s="253" t="s">
        <v>207</v>
      </c>
      <c r="G172" s="251"/>
      <c r="H172" s="254">
        <v>0.60999999999999999</v>
      </c>
      <c r="I172" s="255"/>
      <c r="J172" s="251"/>
      <c r="K172" s="251"/>
      <c r="L172" s="256"/>
      <c r="M172" s="257"/>
      <c r="N172" s="258"/>
      <c r="O172" s="258"/>
      <c r="P172" s="258"/>
      <c r="Q172" s="258"/>
      <c r="R172" s="258"/>
      <c r="S172" s="258"/>
      <c r="T172" s="259"/>
      <c r="U172" s="15"/>
      <c r="V172" s="15"/>
      <c r="W172" s="15"/>
      <c r="X172" s="15"/>
      <c r="Y172" s="15"/>
      <c r="Z172" s="15"/>
      <c r="AA172" s="15"/>
      <c r="AB172" s="15"/>
      <c r="AC172" s="15"/>
      <c r="AD172" s="15"/>
      <c r="AE172" s="15"/>
      <c r="AT172" s="260" t="s">
        <v>204</v>
      </c>
      <c r="AU172" s="260" t="s">
        <v>84</v>
      </c>
      <c r="AV172" s="15" t="s">
        <v>208</v>
      </c>
      <c r="AW172" s="15" t="s">
        <v>39</v>
      </c>
      <c r="AX172" s="15" t="s">
        <v>84</v>
      </c>
      <c r="AY172" s="260" t="s">
        <v>194</v>
      </c>
    </row>
    <row r="173" s="2" customFormat="1" ht="49.05" customHeight="1">
      <c r="A173" s="39"/>
      <c r="B173" s="40"/>
      <c r="C173" s="261" t="s">
        <v>234</v>
      </c>
      <c r="D173" s="261" t="s">
        <v>222</v>
      </c>
      <c r="E173" s="262" t="s">
        <v>2708</v>
      </c>
      <c r="F173" s="263" t="s">
        <v>2709</v>
      </c>
      <c r="G173" s="264" t="s">
        <v>1458</v>
      </c>
      <c r="H173" s="265">
        <v>35</v>
      </c>
      <c r="I173" s="266"/>
      <c r="J173" s="267">
        <f>ROUND(I173*H173,2)</f>
        <v>0</v>
      </c>
      <c r="K173" s="263" t="s">
        <v>200</v>
      </c>
      <c r="L173" s="45"/>
      <c r="M173" s="268" t="s">
        <v>32</v>
      </c>
      <c r="N173" s="269" t="s">
        <v>48</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1361</v>
      </c>
      <c r="AT173" s="226" t="s">
        <v>222</v>
      </c>
      <c r="AU173" s="226" t="s">
        <v>84</v>
      </c>
      <c r="AY173" s="17" t="s">
        <v>194</v>
      </c>
      <c r="BE173" s="227">
        <f>IF(N173="základní",J173,0)</f>
        <v>0</v>
      </c>
      <c r="BF173" s="227">
        <f>IF(N173="snížená",J173,0)</f>
        <v>0</v>
      </c>
      <c r="BG173" s="227">
        <f>IF(N173="zákl. přenesená",J173,0)</f>
        <v>0</v>
      </c>
      <c r="BH173" s="227">
        <f>IF(N173="sníž. přenesená",J173,0)</f>
        <v>0</v>
      </c>
      <c r="BI173" s="227">
        <f>IF(N173="nulová",J173,0)</f>
        <v>0</v>
      </c>
      <c r="BJ173" s="17" t="s">
        <v>84</v>
      </c>
      <c r="BK173" s="227">
        <f>ROUND(I173*H173,2)</f>
        <v>0</v>
      </c>
      <c r="BL173" s="17" t="s">
        <v>1361</v>
      </c>
      <c r="BM173" s="226" t="s">
        <v>2710</v>
      </c>
    </row>
    <row r="174" s="13" customFormat="1">
      <c r="A174" s="13"/>
      <c r="B174" s="228"/>
      <c r="C174" s="229"/>
      <c r="D174" s="230" t="s">
        <v>204</v>
      </c>
      <c r="E174" s="231" t="s">
        <v>32</v>
      </c>
      <c r="F174" s="232" t="s">
        <v>2711</v>
      </c>
      <c r="G174" s="229"/>
      <c r="H174" s="231" t="s">
        <v>32</v>
      </c>
      <c r="I174" s="233"/>
      <c r="J174" s="229"/>
      <c r="K174" s="229"/>
      <c r="L174" s="234"/>
      <c r="M174" s="235"/>
      <c r="N174" s="236"/>
      <c r="O174" s="236"/>
      <c r="P174" s="236"/>
      <c r="Q174" s="236"/>
      <c r="R174" s="236"/>
      <c r="S174" s="236"/>
      <c r="T174" s="237"/>
      <c r="U174" s="13"/>
      <c r="V174" s="13"/>
      <c r="W174" s="13"/>
      <c r="X174" s="13"/>
      <c r="Y174" s="13"/>
      <c r="Z174" s="13"/>
      <c r="AA174" s="13"/>
      <c r="AB174" s="13"/>
      <c r="AC174" s="13"/>
      <c r="AD174" s="13"/>
      <c r="AE174" s="13"/>
      <c r="AT174" s="238" t="s">
        <v>204</v>
      </c>
      <c r="AU174" s="238" t="s">
        <v>84</v>
      </c>
      <c r="AV174" s="13" t="s">
        <v>84</v>
      </c>
      <c r="AW174" s="13" t="s">
        <v>39</v>
      </c>
      <c r="AX174" s="13" t="s">
        <v>77</v>
      </c>
      <c r="AY174" s="238" t="s">
        <v>194</v>
      </c>
    </row>
    <row r="175" s="14" customFormat="1">
      <c r="A175" s="14"/>
      <c r="B175" s="239"/>
      <c r="C175" s="240"/>
      <c r="D175" s="230" t="s">
        <v>204</v>
      </c>
      <c r="E175" s="241" t="s">
        <v>32</v>
      </c>
      <c r="F175" s="242" t="s">
        <v>381</v>
      </c>
      <c r="G175" s="240"/>
      <c r="H175" s="243">
        <v>35</v>
      </c>
      <c r="I175" s="244"/>
      <c r="J175" s="240"/>
      <c r="K175" s="240"/>
      <c r="L175" s="245"/>
      <c r="M175" s="246"/>
      <c r="N175" s="247"/>
      <c r="O175" s="247"/>
      <c r="P175" s="247"/>
      <c r="Q175" s="247"/>
      <c r="R175" s="247"/>
      <c r="S175" s="247"/>
      <c r="T175" s="248"/>
      <c r="U175" s="14"/>
      <c r="V175" s="14"/>
      <c r="W175" s="14"/>
      <c r="X175" s="14"/>
      <c r="Y175" s="14"/>
      <c r="Z175" s="14"/>
      <c r="AA175" s="14"/>
      <c r="AB175" s="14"/>
      <c r="AC175" s="14"/>
      <c r="AD175" s="14"/>
      <c r="AE175" s="14"/>
      <c r="AT175" s="249" t="s">
        <v>204</v>
      </c>
      <c r="AU175" s="249" t="s">
        <v>84</v>
      </c>
      <c r="AV175" s="14" t="s">
        <v>86</v>
      </c>
      <c r="AW175" s="14" t="s">
        <v>39</v>
      </c>
      <c r="AX175" s="14" t="s">
        <v>77</v>
      </c>
      <c r="AY175" s="249" t="s">
        <v>194</v>
      </c>
    </row>
    <row r="176" s="15" customFormat="1">
      <c r="A176" s="15"/>
      <c r="B176" s="250"/>
      <c r="C176" s="251"/>
      <c r="D176" s="230" t="s">
        <v>204</v>
      </c>
      <c r="E176" s="252" t="s">
        <v>32</v>
      </c>
      <c r="F176" s="253" t="s">
        <v>207</v>
      </c>
      <c r="G176" s="251"/>
      <c r="H176" s="254">
        <v>35</v>
      </c>
      <c r="I176" s="255"/>
      <c r="J176" s="251"/>
      <c r="K176" s="251"/>
      <c r="L176" s="256"/>
      <c r="M176" s="257"/>
      <c r="N176" s="258"/>
      <c r="O176" s="258"/>
      <c r="P176" s="258"/>
      <c r="Q176" s="258"/>
      <c r="R176" s="258"/>
      <c r="S176" s="258"/>
      <c r="T176" s="259"/>
      <c r="U176" s="15"/>
      <c r="V176" s="15"/>
      <c r="W176" s="15"/>
      <c r="X176" s="15"/>
      <c r="Y176" s="15"/>
      <c r="Z176" s="15"/>
      <c r="AA176" s="15"/>
      <c r="AB176" s="15"/>
      <c r="AC176" s="15"/>
      <c r="AD176" s="15"/>
      <c r="AE176" s="15"/>
      <c r="AT176" s="260" t="s">
        <v>204</v>
      </c>
      <c r="AU176" s="260" t="s">
        <v>84</v>
      </c>
      <c r="AV176" s="15" t="s">
        <v>208</v>
      </c>
      <c r="AW176" s="15" t="s">
        <v>39</v>
      </c>
      <c r="AX176" s="15" t="s">
        <v>84</v>
      </c>
      <c r="AY176" s="260" t="s">
        <v>194</v>
      </c>
    </row>
    <row r="177" s="12" customFormat="1" ht="25.92" customHeight="1">
      <c r="A177" s="12"/>
      <c r="B177" s="198"/>
      <c r="C177" s="199"/>
      <c r="D177" s="200" t="s">
        <v>76</v>
      </c>
      <c r="E177" s="201" t="s">
        <v>2712</v>
      </c>
      <c r="F177" s="201" t="s">
        <v>2713</v>
      </c>
      <c r="G177" s="199"/>
      <c r="H177" s="199"/>
      <c r="I177" s="202"/>
      <c r="J177" s="203">
        <f>BK177</f>
        <v>0</v>
      </c>
      <c r="K177" s="199"/>
      <c r="L177" s="204"/>
      <c r="M177" s="205"/>
      <c r="N177" s="206"/>
      <c r="O177" s="206"/>
      <c r="P177" s="207">
        <f>SUM(P178:P183)</f>
        <v>0</v>
      </c>
      <c r="Q177" s="206"/>
      <c r="R177" s="207">
        <f>SUM(R178:R183)</f>
        <v>0</v>
      </c>
      <c r="S177" s="206"/>
      <c r="T177" s="208">
        <f>SUM(T178:T183)</f>
        <v>0</v>
      </c>
      <c r="U177" s="12"/>
      <c r="V177" s="12"/>
      <c r="W177" s="12"/>
      <c r="X177" s="12"/>
      <c r="Y177" s="12"/>
      <c r="Z177" s="12"/>
      <c r="AA177" s="12"/>
      <c r="AB177" s="12"/>
      <c r="AC177" s="12"/>
      <c r="AD177" s="12"/>
      <c r="AE177" s="12"/>
      <c r="AR177" s="209" t="s">
        <v>221</v>
      </c>
      <c r="AT177" s="210" t="s">
        <v>76</v>
      </c>
      <c r="AU177" s="210" t="s">
        <v>77</v>
      </c>
      <c r="AY177" s="209" t="s">
        <v>194</v>
      </c>
      <c r="BK177" s="211">
        <f>SUM(BK178:BK183)</f>
        <v>0</v>
      </c>
    </row>
    <row r="178" s="2" customFormat="1" ht="16.5" customHeight="1">
      <c r="A178" s="39"/>
      <c r="B178" s="40"/>
      <c r="C178" s="261" t="s">
        <v>239</v>
      </c>
      <c r="D178" s="261" t="s">
        <v>222</v>
      </c>
      <c r="E178" s="262" t="s">
        <v>2714</v>
      </c>
      <c r="F178" s="263" t="s">
        <v>2715</v>
      </c>
      <c r="G178" s="264" t="s">
        <v>2716</v>
      </c>
      <c r="H178" s="289"/>
      <c r="I178" s="266"/>
      <c r="J178" s="267">
        <f>ROUND(I178*H178,2)</f>
        <v>0</v>
      </c>
      <c r="K178" s="263" t="s">
        <v>200</v>
      </c>
      <c r="L178" s="45"/>
      <c r="M178" s="268" t="s">
        <v>32</v>
      </c>
      <c r="N178" s="269" t="s">
        <v>48</v>
      </c>
      <c r="O178" s="85"/>
      <c r="P178" s="224">
        <f>O178*H178</f>
        <v>0</v>
      </c>
      <c r="Q178" s="224">
        <v>0</v>
      </c>
      <c r="R178" s="224">
        <f>Q178*H178</f>
        <v>0</v>
      </c>
      <c r="S178" s="224">
        <v>0</v>
      </c>
      <c r="T178" s="225">
        <f>S178*H178</f>
        <v>0</v>
      </c>
      <c r="U178" s="39"/>
      <c r="V178" s="39"/>
      <c r="W178" s="39"/>
      <c r="X178" s="39"/>
      <c r="Y178" s="39"/>
      <c r="Z178" s="39"/>
      <c r="AA178" s="39"/>
      <c r="AB178" s="39"/>
      <c r="AC178" s="39"/>
      <c r="AD178" s="39"/>
      <c r="AE178" s="39"/>
      <c r="AR178" s="226" t="s">
        <v>2717</v>
      </c>
      <c r="AT178" s="226" t="s">
        <v>222</v>
      </c>
      <c r="AU178" s="226" t="s">
        <v>84</v>
      </c>
      <c r="AY178" s="17" t="s">
        <v>194</v>
      </c>
      <c r="BE178" s="227">
        <f>IF(N178="základní",J178,0)</f>
        <v>0</v>
      </c>
      <c r="BF178" s="227">
        <f>IF(N178="snížená",J178,0)</f>
        <v>0</v>
      </c>
      <c r="BG178" s="227">
        <f>IF(N178="zákl. přenesená",J178,0)</f>
        <v>0</v>
      </c>
      <c r="BH178" s="227">
        <f>IF(N178="sníž. přenesená",J178,0)</f>
        <v>0</v>
      </c>
      <c r="BI178" s="227">
        <f>IF(N178="nulová",J178,0)</f>
        <v>0</v>
      </c>
      <c r="BJ178" s="17" t="s">
        <v>84</v>
      </c>
      <c r="BK178" s="227">
        <f>ROUND(I178*H178,2)</f>
        <v>0</v>
      </c>
      <c r="BL178" s="17" t="s">
        <v>2717</v>
      </c>
      <c r="BM178" s="226" t="s">
        <v>2718</v>
      </c>
    </row>
    <row r="179" s="2" customFormat="1" ht="16.5" customHeight="1">
      <c r="A179" s="39"/>
      <c r="B179" s="40"/>
      <c r="C179" s="261" t="s">
        <v>244</v>
      </c>
      <c r="D179" s="261" t="s">
        <v>222</v>
      </c>
      <c r="E179" s="262" t="s">
        <v>2719</v>
      </c>
      <c r="F179" s="263" t="s">
        <v>2720</v>
      </c>
      <c r="G179" s="264" t="s">
        <v>2716</v>
      </c>
      <c r="H179" s="289"/>
      <c r="I179" s="266"/>
      <c r="J179" s="267">
        <f>ROUND(I179*H179,2)</f>
        <v>0</v>
      </c>
      <c r="K179" s="263" t="s">
        <v>200</v>
      </c>
      <c r="L179" s="45"/>
      <c r="M179" s="268" t="s">
        <v>32</v>
      </c>
      <c r="N179" s="269" t="s">
        <v>48</v>
      </c>
      <c r="O179" s="85"/>
      <c r="P179" s="224">
        <f>O179*H179</f>
        <v>0</v>
      </c>
      <c r="Q179" s="224">
        <v>0</v>
      </c>
      <c r="R179" s="224">
        <f>Q179*H179</f>
        <v>0</v>
      </c>
      <c r="S179" s="224">
        <v>0</v>
      </c>
      <c r="T179" s="225">
        <f>S179*H179</f>
        <v>0</v>
      </c>
      <c r="U179" s="39"/>
      <c r="V179" s="39"/>
      <c r="W179" s="39"/>
      <c r="X179" s="39"/>
      <c r="Y179" s="39"/>
      <c r="Z179" s="39"/>
      <c r="AA179" s="39"/>
      <c r="AB179" s="39"/>
      <c r="AC179" s="39"/>
      <c r="AD179" s="39"/>
      <c r="AE179" s="39"/>
      <c r="AR179" s="226" t="s">
        <v>2717</v>
      </c>
      <c r="AT179" s="226" t="s">
        <v>222</v>
      </c>
      <c r="AU179" s="226" t="s">
        <v>84</v>
      </c>
      <c r="AY179" s="17" t="s">
        <v>194</v>
      </c>
      <c r="BE179" s="227">
        <f>IF(N179="základní",J179,0)</f>
        <v>0</v>
      </c>
      <c r="BF179" s="227">
        <f>IF(N179="snížená",J179,0)</f>
        <v>0</v>
      </c>
      <c r="BG179" s="227">
        <f>IF(N179="zákl. přenesená",J179,0)</f>
        <v>0</v>
      </c>
      <c r="BH179" s="227">
        <f>IF(N179="sníž. přenesená",J179,0)</f>
        <v>0</v>
      </c>
      <c r="BI179" s="227">
        <f>IF(N179="nulová",J179,0)</f>
        <v>0</v>
      </c>
      <c r="BJ179" s="17" t="s">
        <v>84</v>
      </c>
      <c r="BK179" s="227">
        <f>ROUND(I179*H179,2)</f>
        <v>0</v>
      </c>
      <c r="BL179" s="17" t="s">
        <v>2717</v>
      </c>
      <c r="BM179" s="226" t="s">
        <v>2721</v>
      </c>
    </row>
    <row r="180" s="2" customFormat="1" ht="37.8" customHeight="1">
      <c r="A180" s="39"/>
      <c r="B180" s="40"/>
      <c r="C180" s="261" t="s">
        <v>249</v>
      </c>
      <c r="D180" s="261" t="s">
        <v>222</v>
      </c>
      <c r="E180" s="262" t="s">
        <v>2722</v>
      </c>
      <c r="F180" s="263" t="s">
        <v>2723</v>
      </c>
      <c r="G180" s="264" t="s">
        <v>2716</v>
      </c>
      <c r="H180" s="289"/>
      <c r="I180" s="266"/>
      <c r="J180" s="267">
        <f>ROUND(I180*H180,2)</f>
        <v>0</v>
      </c>
      <c r="K180" s="263" t="s">
        <v>200</v>
      </c>
      <c r="L180" s="45"/>
      <c r="M180" s="268" t="s">
        <v>32</v>
      </c>
      <c r="N180" s="269" t="s">
        <v>48</v>
      </c>
      <c r="O180" s="85"/>
      <c r="P180" s="224">
        <f>O180*H180</f>
        <v>0</v>
      </c>
      <c r="Q180" s="224">
        <v>0</v>
      </c>
      <c r="R180" s="224">
        <f>Q180*H180</f>
        <v>0</v>
      </c>
      <c r="S180" s="224">
        <v>0</v>
      </c>
      <c r="T180" s="225">
        <f>S180*H180</f>
        <v>0</v>
      </c>
      <c r="U180" s="39"/>
      <c r="V180" s="39"/>
      <c r="W180" s="39"/>
      <c r="X180" s="39"/>
      <c r="Y180" s="39"/>
      <c r="Z180" s="39"/>
      <c r="AA180" s="39"/>
      <c r="AB180" s="39"/>
      <c r="AC180" s="39"/>
      <c r="AD180" s="39"/>
      <c r="AE180" s="39"/>
      <c r="AR180" s="226" t="s">
        <v>2717</v>
      </c>
      <c r="AT180" s="226" t="s">
        <v>222</v>
      </c>
      <c r="AU180" s="226" t="s">
        <v>84</v>
      </c>
      <c r="AY180" s="17" t="s">
        <v>194</v>
      </c>
      <c r="BE180" s="227">
        <f>IF(N180="základní",J180,0)</f>
        <v>0</v>
      </c>
      <c r="BF180" s="227">
        <f>IF(N180="snížená",J180,0)</f>
        <v>0</v>
      </c>
      <c r="BG180" s="227">
        <f>IF(N180="zákl. přenesená",J180,0)</f>
        <v>0</v>
      </c>
      <c r="BH180" s="227">
        <f>IF(N180="sníž. přenesená",J180,0)</f>
        <v>0</v>
      </c>
      <c r="BI180" s="227">
        <f>IF(N180="nulová",J180,0)</f>
        <v>0</v>
      </c>
      <c r="BJ180" s="17" t="s">
        <v>84</v>
      </c>
      <c r="BK180" s="227">
        <f>ROUND(I180*H180,2)</f>
        <v>0</v>
      </c>
      <c r="BL180" s="17" t="s">
        <v>2717</v>
      </c>
      <c r="BM180" s="226" t="s">
        <v>2724</v>
      </c>
    </row>
    <row r="181" s="2" customFormat="1" ht="16.5" customHeight="1">
      <c r="A181" s="39"/>
      <c r="B181" s="40"/>
      <c r="C181" s="261" t="s">
        <v>254</v>
      </c>
      <c r="D181" s="261" t="s">
        <v>222</v>
      </c>
      <c r="E181" s="262" t="s">
        <v>2725</v>
      </c>
      <c r="F181" s="263" t="s">
        <v>2726</v>
      </c>
      <c r="G181" s="264" t="s">
        <v>2716</v>
      </c>
      <c r="H181" s="289"/>
      <c r="I181" s="266"/>
      <c r="J181" s="267">
        <f>ROUND(I181*H181,2)</f>
        <v>0</v>
      </c>
      <c r="K181" s="263" t="s">
        <v>200</v>
      </c>
      <c r="L181" s="45"/>
      <c r="M181" s="268" t="s">
        <v>32</v>
      </c>
      <c r="N181" s="269" t="s">
        <v>48</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2717</v>
      </c>
      <c r="AT181" s="226" t="s">
        <v>222</v>
      </c>
      <c r="AU181" s="226" t="s">
        <v>84</v>
      </c>
      <c r="AY181" s="17" t="s">
        <v>194</v>
      </c>
      <c r="BE181" s="227">
        <f>IF(N181="základní",J181,0)</f>
        <v>0</v>
      </c>
      <c r="BF181" s="227">
        <f>IF(N181="snížená",J181,0)</f>
        <v>0</v>
      </c>
      <c r="BG181" s="227">
        <f>IF(N181="zákl. přenesená",J181,0)</f>
        <v>0</v>
      </c>
      <c r="BH181" s="227">
        <f>IF(N181="sníž. přenesená",J181,0)</f>
        <v>0</v>
      </c>
      <c r="BI181" s="227">
        <f>IF(N181="nulová",J181,0)</f>
        <v>0</v>
      </c>
      <c r="BJ181" s="17" t="s">
        <v>84</v>
      </c>
      <c r="BK181" s="227">
        <f>ROUND(I181*H181,2)</f>
        <v>0</v>
      </c>
      <c r="BL181" s="17" t="s">
        <v>2717</v>
      </c>
      <c r="BM181" s="226" t="s">
        <v>2727</v>
      </c>
    </row>
    <row r="182" s="2" customFormat="1" ht="49.05" customHeight="1">
      <c r="A182" s="39"/>
      <c r="B182" s="40"/>
      <c r="C182" s="261" t="s">
        <v>259</v>
      </c>
      <c r="D182" s="261" t="s">
        <v>222</v>
      </c>
      <c r="E182" s="262" t="s">
        <v>2728</v>
      </c>
      <c r="F182" s="263" t="s">
        <v>2729</v>
      </c>
      <c r="G182" s="264" t="s">
        <v>2716</v>
      </c>
      <c r="H182" s="289"/>
      <c r="I182" s="266"/>
      <c r="J182" s="267">
        <f>ROUND(I182*H182,2)</f>
        <v>0</v>
      </c>
      <c r="K182" s="263" t="s">
        <v>200</v>
      </c>
      <c r="L182" s="45"/>
      <c r="M182" s="268" t="s">
        <v>32</v>
      </c>
      <c r="N182" s="269" t="s">
        <v>48</v>
      </c>
      <c r="O182" s="85"/>
      <c r="P182" s="224">
        <f>O182*H182</f>
        <v>0</v>
      </c>
      <c r="Q182" s="224">
        <v>0</v>
      </c>
      <c r="R182" s="224">
        <f>Q182*H182</f>
        <v>0</v>
      </c>
      <c r="S182" s="224">
        <v>0</v>
      </c>
      <c r="T182" s="225">
        <f>S182*H182</f>
        <v>0</v>
      </c>
      <c r="U182" s="39"/>
      <c r="V182" s="39"/>
      <c r="W182" s="39"/>
      <c r="X182" s="39"/>
      <c r="Y182" s="39"/>
      <c r="Z182" s="39"/>
      <c r="AA182" s="39"/>
      <c r="AB182" s="39"/>
      <c r="AC182" s="39"/>
      <c r="AD182" s="39"/>
      <c r="AE182" s="39"/>
      <c r="AR182" s="226" t="s">
        <v>2717</v>
      </c>
      <c r="AT182" s="226" t="s">
        <v>222</v>
      </c>
      <c r="AU182" s="226" t="s">
        <v>84</v>
      </c>
      <c r="AY182" s="17" t="s">
        <v>194</v>
      </c>
      <c r="BE182" s="227">
        <f>IF(N182="základní",J182,0)</f>
        <v>0</v>
      </c>
      <c r="BF182" s="227">
        <f>IF(N182="snížená",J182,0)</f>
        <v>0</v>
      </c>
      <c r="BG182" s="227">
        <f>IF(N182="zákl. přenesená",J182,0)</f>
        <v>0</v>
      </c>
      <c r="BH182" s="227">
        <f>IF(N182="sníž. přenesená",J182,0)</f>
        <v>0</v>
      </c>
      <c r="BI182" s="227">
        <f>IF(N182="nulová",J182,0)</f>
        <v>0</v>
      </c>
      <c r="BJ182" s="17" t="s">
        <v>84</v>
      </c>
      <c r="BK182" s="227">
        <f>ROUND(I182*H182,2)</f>
        <v>0</v>
      </c>
      <c r="BL182" s="17" t="s">
        <v>2717</v>
      </c>
      <c r="BM182" s="226" t="s">
        <v>2730</v>
      </c>
    </row>
    <row r="183" s="2" customFormat="1" ht="16.5" customHeight="1">
      <c r="A183" s="39"/>
      <c r="B183" s="40"/>
      <c r="C183" s="261" t="s">
        <v>265</v>
      </c>
      <c r="D183" s="261" t="s">
        <v>222</v>
      </c>
      <c r="E183" s="262" t="s">
        <v>2731</v>
      </c>
      <c r="F183" s="263" t="s">
        <v>2732</v>
      </c>
      <c r="G183" s="264" t="s">
        <v>262</v>
      </c>
      <c r="H183" s="265">
        <v>1</v>
      </c>
      <c r="I183" s="266"/>
      <c r="J183" s="267">
        <f>ROUND(I183*H183,2)</f>
        <v>0</v>
      </c>
      <c r="K183" s="263" t="s">
        <v>32</v>
      </c>
      <c r="L183" s="45"/>
      <c r="M183" s="274" t="s">
        <v>32</v>
      </c>
      <c r="N183" s="275" t="s">
        <v>48</v>
      </c>
      <c r="O183" s="276"/>
      <c r="P183" s="277">
        <f>O183*H183</f>
        <v>0</v>
      </c>
      <c r="Q183" s="277">
        <v>0</v>
      </c>
      <c r="R183" s="277">
        <f>Q183*H183</f>
        <v>0</v>
      </c>
      <c r="S183" s="277">
        <v>0</v>
      </c>
      <c r="T183" s="278">
        <f>S183*H183</f>
        <v>0</v>
      </c>
      <c r="U183" s="39"/>
      <c r="V183" s="39"/>
      <c r="W183" s="39"/>
      <c r="X183" s="39"/>
      <c r="Y183" s="39"/>
      <c r="Z183" s="39"/>
      <c r="AA183" s="39"/>
      <c r="AB183" s="39"/>
      <c r="AC183" s="39"/>
      <c r="AD183" s="39"/>
      <c r="AE183" s="39"/>
      <c r="AR183" s="226" t="s">
        <v>2717</v>
      </c>
      <c r="AT183" s="226" t="s">
        <v>222</v>
      </c>
      <c r="AU183" s="226" t="s">
        <v>84</v>
      </c>
      <c r="AY183" s="17" t="s">
        <v>194</v>
      </c>
      <c r="BE183" s="227">
        <f>IF(N183="základní",J183,0)</f>
        <v>0</v>
      </c>
      <c r="BF183" s="227">
        <f>IF(N183="snížená",J183,0)</f>
        <v>0</v>
      </c>
      <c r="BG183" s="227">
        <f>IF(N183="zákl. přenesená",J183,0)</f>
        <v>0</v>
      </c>
      <c r="BH183" s="227">
        <f>IF(N183="sníž. přenesená",J183,0)</f>
        <v>0</v>
      </c>
      <c r="BI183" s="227">
        <f>IF(N183="nulová",J183,0)</f>
        <v>0</v>
      </c>
      <c r="BJ183" s="17" t="s">
        <v>84</v>
      </c>
      <c r="BK183" s="227">
        <f>ROUND(I183*H183,2)</f>
        <v>0</v>
      </c>
      <c r="BL183" s="17" t="s">
        <v>2717</v>
      </c>
      <c r="BM183" s="226" t="s">
        <v>2733</v>
      </c>
    </row>
    <row r="184" s="2" customFormat="1" ht="6.96" customHeight="1">
      <c r="A184" s="39"/>
      <c r="B184" s="60"/>
      <c r="C184" s="61"/>
      <c r="D184" s="61"/>
      <c r="E184" s="61"/>
      <c r="F184" s="61"/>
      <c r="G184" s="61"/>
      <c r="H184" s="61"/>
      <c r="I184" s="61"/>
      <c r="J184" s="61"/>
      <c r="K184" s="61"/>
      <c r="L184" s="45"/>
      <c r="M184" s="39"/>
      <c r="O184" s="39"/>
      <c r="P184" s="39"/>
      <c r="Q184" s="39"/>
      <c r="R184" s="39"/>
      <c r="S184" s="39"/>
      <c r="T184" s="39"/>
      <c r="U184" s="39"/>
      <c r="V184" s="39"/>
      <c r="W184" s="39"/>
      <c r="X184" s="39"/>
      <c r="Y184" s="39"/>
      <c r="Z184" s="39"/>
      <c r="AA184" s="39"/>
      <c r="AB184" s="39"/>
      <c r="AC184" s="39"/>
      <c r="AD184" s="39"/>
      <c r="AE184" s="39"/>
    </row>
  </sheetData>
  <sheetProtection sheet="1" autoFilter="0" formatColumns="0" formatRows="0" objects="1" scenarios="1" spinCount="100000" saltValue="Y89lWfRVLI70k/EUvS8izd+r08ZsICbRWU/uk+9VH6ypHwSYkgKge/47M8AC85YYufSLRdnbk7UdfIjCoxiRiQ==" hashValue="MITc9SuW+sVERth+17w57bXlRcTYm7Dyl9PlGFKWSxz4aAGX5OETOqe4JTwzk+2aySfxdi3SSy2fyWOEjDwosg==" algorithmName="SHA-512" password="CC35"/>
  <autoFilter ref="C80:K183"/>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0"/>
      <c r="C3" s="141"/>
      <c r="D3" s="141"/>
      <c r="E3" s="141"/>
      <c r="F3" s="141"/>
      <c r="G3" s="141"/>
      <c r="H3" s="20"/>
    </row>
    <row r="4" s="1" customFormat="1" ht="24.96" customHeight="1">
      <c r="B4" s="20"/>
      <c r="C4" s="142" t="s">
        <v>2734</v>
      </c>
      <c r="H4" s="20"/>
    </row>
    <row r="5" s="1" customFormat="1" ht="12" customHeight="1">
      <c r="B5" s="20"/>
      <c r="C5" s="290" t="s">
        <v>13</v>
      </c>
      <c r="D5" s="151" t="s">
        <v>14</v>
      </c>
      <c r="E5" s="1"/>
      <c r="F5" s="1"/>
      <c r="H5" s="20"/>
    </row>
    <row r="6" s="1" customFormat="1" ht="36.96" customHeight="1">
      <c r="B6" s="20"/>
      <c r="C6" s="291" t="s">
        <v>16</v>
      </c>
      <c r="D6" s="292" t="s">
        <v>17</v>
      </c>
      <c r="E6" s="1"/>
      <c r="F6" s="1"/>
      <c r="H6" s="20"/>
    </row>
    <row r="7" s="1" customFormat="1" ht="16.5" customHeight="1">
      <c r="B7" s="20"/>
      <c r="C7" s="144" t="s">
        <v>24</v>
      </c>
      <c r="D7" s="148" t="str">
        <f>'Rekapitulace zakázky'!AN8</f>
        <v>14. 6. 2023</v>
      </c>
      <c r="H7" s="20"/>
    </row>
    <row r="8" s="2" customFormat="1" ht="10.8" customHeight="1">
      <c r="A8" s="39"/>
      <c r="B8" s="45"/>
      <c r="C8" s="39"/>
      <c r="D8" s="39"/>
      <c r="E8" s="39"/>
      <c r="F8" s="39"/>
      <c r="G8" s="39"/>
      <c r="H8" s="45"/>
    </row>
    <row r="9" s="11" customFormat="1" ht="29.28" customHeight="1">
      <c r="A9" s="187"/>
      <c r="B9" s="293"/>
      <c r="C9" s="294" t="s">
        <v>58</v>
      </c>
      <c r="D9" s="295" t="s">
        <v>59</v>
      </c>
      <c r="E9" s="295" t="s">
        <v>180</v>
      </c>
      <c r="F9" s="296" t="s">
        <v>2735</v>
      </c>
      <c r="G9" s="187"/>
      <c r="H9" s="293"/>
    </row>
    <row r="10" s="2" customFormat="1" ht="26.4" customHeight="1">
      <c r="A10" s="39"/>
      <c r="B10" s="45"/>
      <c r="C10" s="297" t="s">
        <v>2736</v>
      </c>
      <c r="D10" s="297" t="s">
        <v>89</v>
      </c>
      <c r="E10" s="39"/>
      <c r="F10" s="39"/>
      <c r="G10" s="39"/>
      <c r="H10" s="45"/>
    </row>
    <row r="11" s="2" customFormat="1" ht="16.8" customHeight="1">
      <c r="A11" s="39"/>
      <c r="B11" s="45"/>
      <c r="C11" s="298" t="s">
        <v>125</v>
      </c>
      <c r="D11" s="299" t="s">
        <v>126</v>
      </c>
      <c r="E11" s="300" t="s">
        <v>127</v>
      </c>
      <c r="F11" s="301">
        <v>2968</v>
      </c>
      <c r="G11" s="39"/>
      <c r="H11" s="45"/>
    </row>
    <row r="12" s="2" customFormat="1" ht="16.8" customHeight="1">
      <c r="A12" s="39"/>
      <c r="B12" s="45"/>
      <c r="C12" s="302" t="s">
        <v>32</v>
      </c>
      <c r="D12" s="302" t="s">
        <v>205</v>
      </c>
      <c r="E12" s="17" t="s">
        <v>32</v>
      </c>
      <c r="F12" s="303">
        <v>0</v>
      </c>
      <c r="G12" s="39"/>
      <c r="H12" s="45"/>
    </row>
    <row r="13" s="2" customFormat="1" ht="16.8" customHeight="1">
      <c r="A13" s="39"/>
      <c r="B13" s="45"/>
      <c r="C13" s="302" t="s">
        <v>32</v>
      </c>
      <c r="D13" s="302" t="s">
        <v>206</v>
      </c>
      <c r="E13" s="17" t="s">
        <v>32</v>
      </c>
      <c r="F13" s="303">
        <v>2968</v>
      </c>
      <c r="G13" s="39"/>
      <c r="H13" s="45"/>
    </row>
    <row r="14" s="2" customFormat="1" ht="16.8" customHeight="1">
      <c r="A14" s="39"/>
      <c r="B14" s="45"/>
      <c r="C14" s="302" t="s">
        <v>125</v>
      </c>
      <c r="D14" s="302" t="s">
        <v>207</v>
      </c>
      <c r="E14" s="17" t="s">
        <v>32</v>
      </c>
      <c r="F14" s="303">
        <v>2968</v>
      </c>
      <c r="G14" s="39"/>
      <c r="H14" s="45"/>
    </row>
    <row r="15" s="2" customFormat="1" ht="16.8" customHeight="1">
      <c r="A15" s="39"/>
      <c r="B15" s="45"/>
      <c r="C15" s="304" t="s">
        <v>2737</v>
      </c>
      <c r="D15" s="39"/>
      <c r="E15" s="39"/>
      <c r="F15" s="39"/>
      <c r="G15" s="39"/>
      <c r="H15" s="45"/>
    </row>
    <row r="16" s="2" customFormat="1" ht="16.8" customHeight="1">
      <c r="A16" s="39"/>
      <c r="B16" s="45"/>
      <c r="C16" s="302" t="s">
        <v>198</v>
      </c>
      <c r="D16" s="302" t="s">
        <v>199</v>
      </c>
      <c r="E16" s="17" t="s">
        <v>127</v>
      </c>
      <c r="F16" s="303">
        <v>2968</v>
      </c>
      <c r="G16" s="39"/>
      <c r="H16" s="45"/>
    </row>
    <row r="17" s="2" customFormat="1" ht="16.8" customHeight="1">
      <c r="A17" s="39"/>
      <c r="B17" s="45"/>
      <c r="C17" s="302" t="s">
        <v>223</v>
      </c>
      <c r="D17" s="302" t="s">
        <v>2738</v>
      </c>
      <c r="E17" s="17" t="s">
        <v>127</v>
      </c>
      <c r="F17" s="303">
        <v>5286</v>
      </c>
      <c r="G17" s="39"/>
      <c r="H17" s="45"/>
    </row>
    <row r="18" s="2" customFormat="1" ht="16.8" customHeight="1">
      <c r="A18" s="39"/>
      <c r="B18" s="45"/>
      <c r="C18" s="298" t="s">
        <v>129</v>
      </c>
      <c r="D18" s="299" t="s">
        <v>130</v>
      </c>
      <c r="E18" s="300" t="s">
        <v>127</v>
      </c>
      <c r="F18" s="301">
        <v>716</v>
      </c>
      <c r="G18" s="39"/>
      <c r="H18" s="45"/>
    </row>
    <row r="19" s="2" customFormat="1" ht="16.8" customHeight="1">
      <c r="A19" s="39"/>
      <c r="B19" s="45"/>
      <c r="C19" s="302" t="s">
        <v>32</v>
      </c>
      <c r="D19" s="302" t="s">
        <v>205</v>
      </c>
      <c r="E19" s="17" t="s">
        <v>32</v>
      </c>
      <c r="F19" s="303">
        <v>0</v>
      </c>
      <c r="G19" s="39"/>
      <c r="H19" s="45"/>
    </row>
    <row r="20" s="2" customFormat="1" ht="16.8" customHeight="1">
      <c r="A20" s="39"/>
      <c r="B20" s="45"/>
      <c r="C20" s="302" t="s">
        <v>32</v>
      </c>
      <c r="D20" s="302" t="s">
        <v>212</v>
      </c>
      <c r="E20" s="17" t="s">
        <v>32</v>
      </c>
      <c r="F20" s="303">
        <v>716</v>
      </c>
      <c r="G20" s="39"/>
      <c r="H20" s="45"/>
    </row>
    <row r="21" s="2" customFormat="1" ht="16.8" customHeight="1">
      <c r="A21" s="39"/>
      <c r="B21" s="45"/>
      <c r="C21" s="302" t="s">
        <v>129</v>
      </c>
      <c r="D21" s="302" t="s">
        <v>207</v>
      </c>
      <c r="E21" s="17" t="s">
        <v>32</v>
      </c>
      <c r="F21" s="303">
        <v>716</v>
      </c>
      <c r="G21" s="39"/>
      <c r="H21" s="45"/>
    </row>
    <row r="22" s="2" customFormat="1" ht="16.8" customHeight="1">
      <c r="A22" s="39"/>
      <c r="B22" s="45"/>
      <c r="C22" s="304" t="s">
        <v>2737</v>
      </c>
      <c r="D22" s="39"/>
      <c r="E22" s="39"/>
      <c r="F22" s="39"/>
      <c r="G22" s="39"/>
      <c r="H22" s="45"/>
    </row>
    <row r="23" s="2" customFormat="1" ht="16.8" customHeight="1">
      <c r="A23" s="39"/>
      <c r="B23" s="45"/>
      <c r="C23" s="302" t="s">
        <v>209</v>
      </c>
      <c r="D23" s="302" t="s">
        <v>210</v>
      </c>
      <c r="E23" s="17" t="s">
        <v>127</v>
      </c>
      <c r="F23" s="303">
        <v>716</v>
      </c>
      <c r="G23" s="39"/>
      <c r="H23" s="45"/>
    </row>
    <row r="24" s="2" customFormat="1" ht="16.8" customHeight="1">
      <c r="A24" s="39"/>
      <c r="B24" s="45"/>
      <c r="C24" s="302" t="s">
        <v>223</v>
      </c>
      <c r="D24" s="302" t="s">
        <v>2738</v>
      </c>
      <c r="E24" s="17" t="s">
        <v>127</v>
      </c>
      <c r="F24" s="303">
        <v>5286</v>
      </c>
      <c r="G24" s="39"/>
      <c r="H24" s="45"/>
    </row>
    <row r="25" s="2" customFormat="1" ht="16.8" customHeight="1">
      <c r="A25" s="39"/>
      <c r="B25" s="45"/>
      <c r="C25" s="298" t="s">
        <v>133</v>
      </c>
      <c r="D25" s="299" t="s">
        <v>134</v>
      </c>
      <c r="E25" s="300" t="s">
        <v>127</v>
      </c>
      <c r="F25" s="301">
        <v>1582</v>
      </c>
      <c r="G25" s="39"/>
      <c r="H25" s="45"/>
    </row>
    <row r="26" s="2" customFormat="1" ht="16.8" customHeight="1">
      <c r="A26" s="39"/>
      <c r="B26" s="45"/>
      <c r="C26" s="302" t="s">
        <v>32</v>
      </c>
      <c r="D26" s="302" t="s">
        <v>205</v>
      </c>
      <c r="E26" s="17" t="s">
        <v>32</v>
      </c>
      <c r="F26" s="303">
        <v>0</v>
      </c>
      <c r="G26" s="39"/>
      <c r="H26" s="45"/>
    </row>
    <row r="27" s="2" customFormat="1" ht="16.8" customHeight="1">
      <c r="A27" s="39"/>
      <c r="B27" s="45"/>
      <c r="C27" s="302" t="s">
        <v>32</v>
      </c>
      <c r="D27" s="302" t="s">
        <v>216</v>
      </c>
      <c r="E27" s="17" t="s">
        <v>32</v>
      </c>
      <c r="F27" s="303">
        <v>1582</v>
      </c>
      <c r="G27" s="39"/>
      <c r="H27" s="45"/>
    </row>
    <row r="28" s="2" customFormat="1" ht="16.8" customHeight="1">
      <c r="A28" s="39"/>
      <c r="B28" s="45"/>
      <c r="C28" s="302" t="s">
        <v>133</v>
      </c>
      <c r="D28" s="302" t="s">
        <v>207</v>
      </c>
      <c r="E28" s="17" t="s">
        <v>32</v>
      </c>
      <c r="F28" s="303">
        <v>1582</v>
      </c>
      <c r="G28" s="39"/>
      <c r="H28" s="45"/>
    </row>
    <row r="29" s="2" customFormat="1" ht="16.8" customHeight="1">
      <c r="A29" s="39"/>
      <c r="B29" s="45"/>
      <c r="C29" s="304" t="s">
        <v>2737</v>
      </c>
      <c r="D29" s="39"/>
      <c r="E29" s="39"/>
      <c r="F29" s="39"/>
      <c r="G29" s="39"/>
      <c r="H29" s="45"/>
    </row>
    <row r="30" s="2" customFormat="1" ht="16.8" customHeight="1">
      <c r="A30" s="39"/>
      <c r="B30" s="45"/>
      <c r="C30" s="302" t="s">
        <v>213</v>
      </c>
      <c r="D30" s="302" t="s">
        <v>214</v>
      </c>
      <c r="E30" s="17" t="s">
        <v>127</v>
      </c>
      <c r="F30" s="303">
        <v>1582</v>
      </c>
      <c r="G30" s="39"/>
      <c r="H30" s="45"/>
    </row>
    <row r="31" s="2" customFormat="1" ht="16.8" customHeight="1">
      <c r="A31" s="39"/>
      <c r="B31" s="45"/>
      <c r="C31" s="302" t="s">
        <v>223</v>
      </c>
      <c r="D31" s="302" t="s">
        <v>2738</v>
      </c>
      <c r="E31" s="17" t="s">
        <v>127</v>
      </c>
      <c r="F31" s="303">
        <v>5286</v>
      </c>
      <c r="G31" s="39"/>
      <c r="H31" s="45"/>
    </row>
    <row r="32" s="2" customFormat="1" ht="16.8" customHeight="1">
      <c r="A32" s="39"/>
      <c r="B32" s="45"/>
      <c r="C32" s="298" t="s">
        <v>136</v>
      </c>
      <c r="D32" s="299" t="s">
        <v>137</v>
      </c>
      <c r="E32" s="300" t="s">
        <v>127</v>
      </c>
      <c r="F32" s="301">
        <v>1106</v>
      </c>
      <c r="G32" s="39"/>
      <c r="H32" s="45"/>
    </row>
    <row r="33" s="2" customFormat="1" ht="16.8" customHeight="1">
      <c r="A33" s="39"/>
      <c r="B33" s="45"/>
      <c r="C33" s="302" t="s">
        <v>32</v>
      </c>
      <c r="D33" s="302" t="s">
        <v>205</v>
      </c>
      <c r="E33" s="17" t="s">
        <v>32</v>
      </c>
      <c r="F33" s="303">
        <v>0</v>
      </c>
      <c r="G33" s="39"/>
      <c r="H33" s="45"/>
    </row>
    <row r="34" s="2" customFormat="1" ht="16.8" customHeight="1">
      <c r="A34" s="39"/>
      <c r="B34" s="45"/>
      <c r="C34" s="302" t="s">
        <v>32</v>
      </c>
      <c r="D34" s="302" t="s">
        <v>233</v>
      </c>
      <c r="E34" s="17" t="s">
        <v>32</v>
      </c>
      <c r="F34" s="303">
        <v>1106</v>
      </c>
      <c r="G34" s="39"/>
      <c r="H34" s="45"/>
    </row>
    <row r="35" s="2" customFormat="1" ht="16.8" customHeight="1">
      <c r="A35" s="39"/>
      <c r="B35" s="45"/>
      <c r="C35" s="302" t="s">
        <v>136</v>
      </c>
      <c r="D35" s="302" t="s">
        <v>207</v>
      </c>
      <c r="E35" s="17" t="s">
        <v>32</v>
      </c>
      <c r="F35" s="303">
        <v>1106</v>
      </c>
      <c r="G35" s="39"/>
      <c r="H35" s="45"/>
    </row>
    <row r="36" s="2" customFormat="1" ht="16.8" customHeight="1">
      <c r="A36" s="39"/>
      <c r="B36" s="45"/>
      <c r="C36" s="304" t="s">
        <v>2737</v>
      </c>
      <c r="D36" s="39"/>
      <c r="E36" s="39"/>
      <c r="F36" s="39"/>
      <c r="G36" s="39"/>
      <c r="H36" s="45"/>
    </row>
    <row r="37" s="2" customFormat="1" ht="16.8" customHeight="1">
      <c r="A37" s="39"/>
      <c r="B37" s="45"/>
      <c r="C37" s="302" t="s">
        <v>230</v>
      </c>
      <c r="D37" s="302" t="s">
        <v>231</v>
      </c>
      <c r="E37" s="17" t="s">
        <v>127</v>
      </c>
      <c r="F37" s="303">
        <v>1106</v>
      </c>
      <c r="G37" s="39"/>
      <c r="H37" s="45"/>
    </row>
    <row r="38" s="2" customFormat="1" ht="16.8" customHeight="1">
      <c r="A38" s="39"/>
      <c r="B38" s="45"/>
      <c r="C38" s="302" t="s">
        <v>240</v>
      </c>
      <c r="D38" s="302" t="s">
        <v>2739</v>
      </c>
      <c r="E38" s="17" t="s">
        <v>127</v>
      </c>
      <c r="F38" s="303">
        <v>1366</v>
      </c>
      <c r="G38" s="39"/>
      <c r="H38" s="45"/>
    </row>
    <row r="39" s="2" customFormat="1" ht="16.8" customHeight="1">
      <c r="A39" s="39"/>
      <c r="B39" s="45"/>
      <c r="C39" s="298" t="s">
        <v>139</v>
      </c>
      <c r="D39" s="299" t="s">
        <v>140</v>
      </c>
      <c r="E39" s="300" t="s">
        <v>127</v>
      </c>
      <c r="F39" s="301">
        <v>260</v>
      </c>
      <c r="G39" s="39"/>
      <c r="H39" s="45"/>
    </row>
    <row r="40" s="2" customFormat="1" ht="16.8" customHeight="1">
      <c r="A40" s="39"/>
      <c r="B40" s="45"/>
      <c r="C40" s="302" t="s">
        <v>32</v>
      </c>
      <c r="D40" s="302" t="s">
        <v>205</v>
      </c>
      <c r="E40" s="17" t="s">
        <v>32</v>
      </c>
      <c r="F40" s="303">
        <v>0</v>
      </c>
      <c r="G40" s="39"/>
      <c r="H40" s="45"/>
    </row>
    <row r="41" s="2" customFormat="1" ht="16.8" customHeight="1">
      <c r="A41" s="39"/>
      <c r="B41" s="45"/>
      <c r="C41" s="302" t="s">
        <v>32</v>
      </c>
      <c r="D41" s="302" t="s">
        <v>238</v>
      </c>
      <c r="E41" s="17" t="s">
        <v>32</v>
      </c>
      <c r="F41" s="303">
        <v>260</v>
      </c>
      <c r="G41" s="39"/>
      <c r="H41" s="45"/>
    </row>
    <row r="42" s="2" customFormat="1" ht="16.8" customHeight="1">
      <c r="A42" s="39"/>
      <c r="B42" s="45"/>
      <c r="C42" s="302" t="s">
        <v>139</v>
      </c>
      <c r="D42" s="302" t="s">
        <v>207</v>
      </c>
      <c r="E42" s="17" t="s">
        <v>32</v>
      </c>
      <c r="F42" s="303">
        <v>260</v>
      </c>
      <c r="G42" s="39"/>
      <c r="H42" s="45"/>
    </row>
    <row r="43" s="2" customFormat="1" ht="16.8" customHeight="1">
      <c r="A43" s="39"/>
      <c r="B43" s="45"/>
      <c r="C43" s="304" t="s">
        <v>2737</v>
      </c>
      <c r="D43" s="39"/>
      <c r="E43" s="39"/>
      <c r="F43" s="39"/>
      <c r="G43" s="39"/>
      <c r="H43" s="45"/>
    </row>
    <row r="44" s="2" customFormat="1" ht="16.8" customHeight="1">
      <c r="A44" s="39"/>
      <c r="B44" s="45"/>
      <c r="C44" s="302" t="s">
        <v>235</v>
      </c>
      <c r="D44" s="302" t="s">
        <v>236</v>
      </c>
      <c r="E44" s="17" t="s">
        <v>127</v>
      </c>
      <c r="F44" s="303">
        <v>260</v>
      </c>
      <c r="G44" s="39"/>
      <c r="H44" s="45"/>
    </row>
    <row r="45" s="2" customFormat="1" ht="16.8" customHeight="1">
      <c r="A45" s="39"/>
      <c r="B45" s="45"/>
      <c r="C45" s="302" t="s">
        <v>240</v>
      </c>
      <c r="D45" s="302" t="s">
        <v>2739</v>
      </c>
      <c r="E45" s="17" t="s">
        <v>127</v>
      </c>
      <c r="F45" s="303">
        <v>1366</v>
      </c>
      <c r="G45" s="39"/>
      <c r="H45" s="45"/>
    </row>
    <row r="46" s="2" customFormat="1" ht="16.8" customHeight="1">
      <c r="A46" s="39"/>
      <c r="B46" s="45"/>
      <c r="C46" s="298" t="s">
        <v>142</v>
      </c>
      <c r="D46" s="299" t="s">
        <v>143</v>
      </c>
      <c r="E46" s="300" t="s">
        <v>127</v>
      </c>
      <c r="F46" s="301">
        <v>1405</v>
      </c>
      <c r="G46" s="39"/>
      <c r="H46" s="45"/>
    </row>
    <row r="47" s="2" customFormat="1" ht="16.8" customHeight="1">
      <c r="A47" s="39"/>
      <c r="B47" s="45"/>
      <c r="C47" s="302" t="s">
        <v>32</v>
      </c>
      <c r="D47" s="302" t="s">
        <v>205</v>
      </c>
      <c r="E47" s="17" t="s">
        <v>32</v>
      </c>
      <c r="F47" s="303">
        <v>0</v>
      </c>
      <c r="G47" s="39"/>
      <c r="H47" s="45"/>
    </row>
    <row r="48" s="2" customFormat="1" ht="16.8" customHeight="1">
      <c r="A48" s="39"/>
      <c r="B48" s="45"/>
      <c r="C48" s="302" t="s">
        <v>32</v>
      </c>
      <c r="D48" s="302" t="s">
        <v>248</v>
      </c>
      <c r="E48" s="17" t="s">
        <v>32</v>
      </c>
      <c r="F48" s="303">
        <v>1405</v>
      </c>
      <c r="G48" s="39"/>
      <c r="H48" s="45"/>
    </row>
    <row r="49" s="2" customFormat="1" ht="16.8" customHeight="1">
      <c r="A49" s="39"/>
      <c r="B49" s="45"/>
      <c r="C49" s="302" t="s">
        <v>142</v>
      </c>
      <c r="D49" s="302" t="s">
        <v>207</v>
      </c>
      <c r="E49" s="17" t="s">
        <v>32</v>
      </c>
      <c r="F49" s="303">
        <v>1405</v>
      </c>
      <c r="G49" s="39"/>
      <c r="H49" s="45"/>
    </row>
    <row r="50" s="2" customFormat="1" ht="16.8" customHeight="1">
      <c r="A50" s="39"/>
      <c r="B50" s="45"/>
      <c r="C50" s="304" t="s">
        <v>2737</v>
      </c>
      <c r="D50" s="39"/>
      <c r="E50" s="39"/>
      <c r="F50" s="39"/>
      <c r="G50" s="39"/>
      <c r="H50" s="45"/>
    </row>
    <row r="51" s="2" customFormat="1" ht="16.8" customHeight="1">
      <c r="A51" s="39"/>
      <c r="B51" s="45"/>
      <c r="C51" s="302" t="s">
        <v>245</v>
      </c>
      <c r="D51" s="302" t="s">
        <v>246</v>
      </c>
      <c r="E51" s="17" t="s">
        <v>127</v>
      </c>
      <c r="F51" s="303">
        <v>1405</v>
      </c>
      <c r="G51" s="39"/>
      <c r="H51" s="45"/>
    </row>
    <row r="52" s="2" customFormat="1" ht="16.8" customHeight="1">
      <c r="A52" s="39"/>
      <c r="B52" s="45"/>
      <c r="C52" s="302" t="s">
        <v>255</v>
      </c>
      <c r="D52" s="302" t="s">
        <v>2740</v>
      </c>
      <c r="E52" s="17" t="s">
        <v>127</v>
      </c>
      <c r="F52" s="303">
        <v>2945</v>
      </c>
      <c r="G52" s="39"/>
      <c r="H52" s="45"/>
    </row>
    <row r="53" s="2" customFormat="1" ht="16.8" customHeight="1">
      <c r="A53" s="39"/>
      <c r="B53" s="45"/>
      <c r="C53" s="298" t="s">
        <v>146</v>
      </c>
      <c r="D53" s="299" t="s">
        <v>147</v>
      </c>
      <c r="E53" s="300" t="s">
        <v>127</v>
      </c>
      <c r="F53" s="301">
        <v>1540</v>
      </c>
      <c r="G53" s="39"/>
      <c r="H53" s="45"/>
    </row>
    <row r="54" s="2" customFormat="1" ht="16.8" customHeight="1">
      <c r="A54" s="39"/>
      <c r="B54" s="45"/>
      <c r="C54" s="302" t="s">
        <v>32</v>
      </c>
      <c r="D54" s="302" t="s">
        <v>205</v>
      </c>
      <c r="E54" s="17" t="s">
        <v>32</v>
      </c>
      <c r="F54" s="303">
        <v>0</v>
      </c>
      <c r="G54" s="39"/>
      <c r="H54" s="45"/>
    </row>
    <row r="55" s="2" customFormat="1" ht="16.8" customHeight="1">
      <c r="A55" s="39"/>
      <c r="B55" s="45"/>
      <c r="C55" s="302" t="s">
        <v>32</v>
      </c>
      <c r="D55" s="302" t="s">
        <v>253</v>
      </c>
      <c r="E55" s="17" t="s">
        <v>32</v>
      </c>
      <c r="F55" s="303">
        <v>1540</v>
      </c>
      <c r="G55" s="39"/>
      <c r="H55" s="45"/>
    </row>
    <row r="56" s="2" customFormat="1" ht="16.8" customHeight="1">
      <c r="A56" s="39"/>
      <c r="B56" s="45"/>
      <c r="C56" s="302" t="s">
        <v>146</v>
      </c>
      <c r="D56" s="302" t="s">
        <v>207</v>
      </c>
      <c r="E56" s="17" t="s">
        <v>32</v>
      </c>
      <c r="F56" s="303">
        <v>1540</v>
      </c>
      <c r="G56" s="39"/>
      <c r="H56" s="45"/>
    </row>
    <row r="57" s="2" customFormat="1" ht="16.8" customHeight="1">
      <c r="A57" s="39"/>
      <c r="B57" s="45"/>
      <c r="C57" s="304" t="s">
        <v>2737</v>
      </c>
      <c r="D57" s="39"/>
      <c r="E57" s="39"/>
      <c r="F57" s="39"/>
      <c r="G57" s="39"/>
      <c r="H57" s="45"/>
    </row>
    <row r="58" s="2" customFormat="1" ht="16.8" customHeight="1">
      <c r="A58" s="39"/>
      <c r="B58" s="45"/>
      <c r="C58" s="302" t="s">
        <v>250</v>
      </c>
      <c r="D58" s="302" t="s">
        <v>251</v>
      </c>
      <c r="E58" s="17" t="s">
        <v>127</v>
      </c>
      <c r="F58" s="303">
        <v>1540</v>
      </c>
      <c r="G58" s="39"/>
      <c r="H58" s="45"/>
    </row>
    <row r="59" s="2" customFormat="1" ht="16.8" customHeight="1">
      <c r="A59" s="39"/>
      <c r="B59" s="45"/>
      <c r="C59" s="302" t="s">
        <v>255</v>
      </c>
      <c r="D59" s="302" t="s">
        <v>2740</v>
      </c>
      <c r="E59" s="17" t="s">
        <v>127</v>
      </c>
      <c r="F59" s="303">
        <v>2945</v>
      </c>
      <c r="G59" s="39"/>
      <c r="H59" s="45"/>
    </row>
    <row r="60" s="2" customFormat="1" ht="16.8" customHeight="1">
      <c r="A60" s="39"/>
      <c r="B60" s="45"/>
      <c r="C60" s="298" t="s">
        <v>150</v>
      </c>
      <c r="D60" s="299" t="s">
        <v>151</v>
      </c>
      <c r="E60" s="300" t="s">
        <v>127</v>
      </c>
      <c r="F60" s="301">
        <v>20</v>
      </c>
      <c r="G60" s="39"/>
      <c r="H60" s="45"/>
    </row>
    <row r="61" s="2" customFormat="1" ht="16.8" customHeight="1">
      <c r="A61" s="39"/>
      <c r="B61" s="45"/>
      <c r="C61" s="302" t="s">
        <v>32</v>
      </c>
      <c r="D61" s="302" t="s">
        <v>205</v>
      </c>
      <c r="E61" s="17" t="s">
        <v>32</v>
      </c>
      <c r="F61" s="303">
        <v>0</v>
      </c>
      <c r="G61" s="39"/>
      <c r="H61" s="45"/>
    </row>
    <row r="62" s="2" customFormat="1" ht="16.8" customHeight="1">
      <c r="A62" s="39"/>
      <c r="B62" s="45"/>
      <c r="C62" s="302" t="s">
        <v>32</v>
      </c>
      <c r="D62" s="302" t="s">
        <v>220</v>
      </c>
      <c r="E62" s="17" t="s">
        <v>32</v>
      </c>
      <c r="F62" s="303">
        <v>20</v>
      </c>
      <c r="G62" s="39"/>
      <c r="H62" s="45"/>
    </row>
    <row r="63" s="2" customFormat="1" ht="16.8" customHeight="1">
      <c r="A63" s="39"/>
      <c r="B63" s="45"/>
      <c r="C63" s="302" t="s">
        <v>150</v>
      </c>
      <c r="D63" s="302" t="s">
        <v>207</v>
      </c>
      <c r="E63" s="17" t="s">
        <v>32</v>
      </c>
      <c r="F63" s="303">
        <v>20</v>
      </c>
      <c r="G63" s="39"/>
      <c r="H63" s="45"/>
    </row>
    <row r="64" s="2" customFormat="1" ht="16.8" customHeight="1">
      <c r="A64" s="39"/>
      <c r="B64" s="45"/>
      <c r="C64" s="304" t="s">
        <v>2737</v>
      </c>
      <c r="D64" s="39"/>
      <c r="E64" s="39"/>
      <c r="F64" s="39"/>
      <c r="G64" s="39"/>
      <c r="H64" s="45"/>
    </row>
    <row r="65" s="2" customFormat="1" ht="16.8" customHeight="1">
      <c r="A65" s="39"/>
      <c r="B65" s="45"/>
      <c r="C65" s="302" t="s">
        <v>217</v>
      </c>
      <c r="D65" s="302" t="s">
        <v>218</v>
      </c>
      <c r="E65" s="17" t="s">
        <v>127</v>
      </c>
      <c r="F65" s="303">
        <v>20</v>
      </c>
      <c r="G65" s="39"/>
      <c r="H65" s="45"/>
    </row>
    <row r="66" s="2" customFormat="1" ht="16.8" customHeight="1">
      <c r="A66" s="39"/>
      <c r="B66" s="45"/>
      <c r="C66" s="302" t="s">
        <v>223</v>
      </c>
      <c r="D66" s="302" t="s">
        <v>2738</v>
      </c>
      <c r="E66" s="17" t="s">
        <v>127</v>
      </c>
      <c r="F66" s="303">
        <v>5286</v>
      </c>
      <c r="G66" s="39"/>
      <c r="H66" s="45"/>
    </row>
    <row r="67" s="2" customFormat="1" ht="26.4" customHeight="1">
      <c r="A67" s="39"/>
      <c r="B67" s="45"/>
      <c r="C67" s="297" t="s">
        <v>2741</v>
      </c>
      <c r="D67" s="297" t="s">
        <v>93</v>
      </c>
      <c r="E67" s="39"/>
      <c r="F67" s="39"/>
      <c r="G67" s="39"/>
      <c r="H67" s="45"/>
    </row>
    <row r="68" s="2" customFormat="1" ht="16.8" customHeight="1">
      <c r="A68" s="39"/>
      <c r="B68" s="45"/>
      <c r="C68" s="298" t="s">
        <v>827</v>
      </c>
      <c r="D68" s="299" t="s">
        <v>1383</v>
      </c>
      <c r="E68" s="300" t="s">
        <v>127</v>
      </c>
      <c r="F68" s="301">
        <v>70</v>
      </c>
      <c r="G68" s="39"/>
      <c r="H68" s="45"/>
    </row>
    <row r="69" s="2" customFormat="1" ht="16.8" customHeight="1">
      <c r="A69" s="39"/>
      <c r="B69" s="45"/>
      <c r="C69" s="302" t="s">
        <v>32</v>
      </c>
      <c r="D69" s="302" t="s">
        <v>514</v>
      </c>
      <c r="E69" s="17" t="s">
        <v>32</v>
      </c>
      <c r="F69" s="303">
        <v>0</v>
      </c>
      <c r="G69" s="39"/>
      <c r="H69" s="45"/>
    </row>
    <row r="70" s="2" customFormat="1" ht="16.8" customHeight="1">
      <c r="A70" s="39"/>
      <c r="B70" s="45"/>
      <c r="C70" s="302" t="s">
        <v>32</v>
      </c>
      <c r="D70" s="302" t="s">
        <v>1515</v>
      </c>
      <c r="E70" s="17" t="s">
        <v>32</v>
      </c>
      <c r="F70" s="303">
        <v>70</v>
      </c>
      <c r="G70" s="39"/>
      <c r="H70" s="45"/>
    </row>
    <row r="71" s="2" customFormat="1" ht="16.8" customHeight="1">
      <c r="A71" s="39"/>
      <c r="B71" s="45"/>
      <c r="C71" s="302" t="s">
        <v>827</v>
      </c>
      <c r="D71" s="302" t="s">
        <v>207</v>
      </c>
      <c r="E71" s="17" t="s">
        <v>32</v>
      </c>
      <c r="F71" s="303">
        <v>70</v>
      </c>
      <c r="G71" s="39"/>
      <c r="H71" s="45"/>
    </row>
    <row r="72" s="2" customFormat="1" ht="16.8" customHeight="1">
      <c r="A72" s="39"/>
      <c r="B72" s="45"/>
      <c r="C72" s="304" t="s">
        <v>2737</v>
      </c>
      <c r="D72" s="39"/>
      <c r="E72" s="39"/>
      <c r="F72" s="39"/>
      <c r="G72" s="39"/>
      <c r="H72" s="45"/>
    </row>
    <row r="73" s="2" customFormat="1" ht="16.8" customHeight="1">
      <c r="A73" s="39"/>
      <c r="B73" s="45"/>
      <c r="C73" s="302" t="s">
        <v>1511</v>
      </c>
      <c r="D73" s="302" t="s">
        <v>2742</v>
      </c>
      <c r="E73" s="17" t="s">
        <v>127</v>
      </c>
      <c r="F73" s="303">
        <v>70</v>
      </c>
      <c r="G73" s="39"/>
      <c r="H73" s="45"/>
    </row>
    <row r="74" s="2" customFormat="1" ht="16.8" customHeight="1">
      <c r="A74" s="39"/>
      <c r="B74" s="45"/>
      <c r="C74" s="302" t="s">
        <v>1543</v>
      </c>
      <c r="D74" s="302" t="s">
        <v>2743</v>
      </c>
      <c r="E74" s="17" t="s">
        <v>127</v>
      </c>
      <c r="F74" s="303">
        <v>70</v>
      </c>
      <c r="G74" s="39"/>
      <c r="H74" s="45"/>
    </row>
    <row r="75" s="2" customFormat="1" ht="16.8" customHeight="1">
      <c r="A75" s="39"/>
      <c r="B75" s="45"/>
      <c r="C75" s="298" t="s">
        <v>1349</v>
      </c>
      <c r="D75" s="299" t="s">
        <v>1384</v>
      </c>
      <c r="E75" s="300" t="s">
        <v>127</v>
      </c>
      <c r="F75" s="301">
        <v>1604</v>
      </c>
      <c r="G75" s="39"/>
      <c r="H75" s="45"/>
    </row>
    <row r="76" s="2" customFormat="1" ht="16.8" customHeight="1">
      <c r="A76" s="39"/>
      <c r="B76" s="45"/>
      <c r="C76" s="302" t="s">
        <v>32</v>
      </c>
      <c r="D76" s="302" t="s">
        <v>514</v>
      </c>
      <c r="E76" s="17" t="s">
        <v>32</v>
      </c>
      <c r="F76" s="303">
        <v>0</v>
      </c>
      <c r="G76" s="39"/>
      <c r="H76" s="45"/>
    </row>
    <row r="77" s="2" customFormat="1" ht="16.8" customHeight="1">
      <c r="A77" s="39"/>
      <c r="B77" s="45"/>
      <c r="C77" s="302" t="s">
        <v>32</v>
      </c>
      <c r="D77" s="302" t="s">
        <v>1520</v>
      </c>
      <c r="E77" s="17" t="s">
        <v>32</v>
      </c>
      <c r="F77" s="303">
        <v>1604</v>
      </c>
      <c r="G77" s="39"/>
      <c r="H77" s="45"/>
    </row>
    <row r="78" s="2" customFormat="1" ht="16.8" customHeight="1">
      <c r="A78" s="39"/>
      <c r="B78" s="45"/>
      <c r="C78" s="302" t="s">
        <v>1349</v>
      </c>
      <c r="D78" s="302" t="s">
        <v>207</v>
      </c>
      <c r="E78" s="17" t="s">
        <v>32</v>
      </c>
      <c r="F78" s="303">
        <v>1604</v>
      </c>
      <c r="G78" s="39"/>
      <c r="H78" s="45"/>
    </row>
    <row r="79" s="2" customFormat="1" ht="16.8" customHeight="1">
      <c r="A79" s="39"/>
      <c r="B79" s="45"/>
      <c r="C79" s="304" t="s">
        <v>2737</v>
      </c>
      <c r="D79" s="39"/>
      <c r="E79" s="39"/>
      <c r="F79" s="39"/>
      <c r="G79" s="39"/>
      <c r="H79" s="45"/>
    </row>
    <row r="80" s="2" customFormat="1" ht="16.8" customHeight="1">
      <c r="A80" s="39"/>
      <c r="B80" s="45"/>
      <c r="C80" s="302" t="s">
        <v>1516</v>
      </c>
      <c r="D80" s="302" t="s">
        <v>2744</v>
      </c>
      <c r="E80" s="17" t="s">
        <v>127</v>
      </c>
      <c r="F80" s="303">
        <v>1604</v>
      </c>
      <c r="G80" s="39"/>
      <c r="H80" s="45"/>
    </row>
    <row r="81" s="2" customFormat="1" ht="16.8" customHeight="1">
      <c r="A81" s="39"/>
      <c r="B81" s="45"/>
      <c r="C81" s="302" t="s">
        <v>1547</v>
      </c>
      <c r="D81" s="302" t="s">
        <v>2745</v>
      </c>
      <c r="E81" s="17" t="s">
        <v>127</v>
      </c>
      <c r="F81" s="303">
        <v>1604</v>
      </c>
      <c r="G81" s="39"/>
      <c r="H81" s="45"/>
    </row>
    <row r="82" s="2" customFormat="1" ht="16.8" customHeight="1">
      <c r="A82" s="39"/>
      <c r="B82" s="45"/>
      <c r="C82" s="298" t="s">
        <v>1353</v>
      </c>
      <c r="D82" s="299" t="s">
        <v>1386</v>
      </c>
      <c r="E82" s="300" t="s">
        <v>127</v>
      </c>
      <c r="F82" s="301">
        <v>312</v>
      </c>
      <c r="G82" s="39"/>
      <c r="H82" s="45"/>
    </row>
    <row r="83" s="2" customFormat="1" ht="16.8" customHeight="1">
      <c r="A83" s="39"/>
      <c r="B83" s="45"/>
      <c r="C83" s="302" t="s">
        <v>32</v>
      </c>
      <c r="D83" s="302" t="s">
        <v>1529</v>
      </c>
      <c r="E83" s="17" t="s">
        <v>32</v>
      </c>
      <c r="F83" s="303">
        <v>0</v>
      </c>
      <c r="G83" s="39"/>
      <c r="H83" s="45"/>
    </row>
    <row r="84" s="2" customFormat="1" ht="16.8" customHeight="1">
      <c r="A84" s="39"/>
      <c r="B84" s="45"/>
      <c r="C84" s="302" t="s">
        <v>32</v>
      </c>
      <c r="D84" s="302" t="s">
        <v>1530</v>
      </c>
      <c r="E84" s="17" t="s">
        <v>32</v>
      </c>
      <c r="F84" s="303">
        <v>312</v>
      </c>
      <c r="G84" s="39"/>
      <c r="H84" s="45"/>
    </row>
    <row r="85" s="2" customFormat="1" ht="16.8" customHeight="1">
      <c r="A85" s="39"/>
      <c r="B85" s="45"/>
      <c r="C85" s="302" t="s">
        <v>1353</v>
      </c>
      <c r="D85" s="302" t="s">
        <v>207</v>
      </c>
      <c r="E85" s="17" t="s">
        <v>32</v>
      </c>
      <c r="F85" s="303">
        <v>312</v>
      </c>
      <c r="G85" s="39"/>
      <c r="H85" s="45"/>
    </row>
    <row r="86" s="2" customFormat="1" ht="16.8" customHeight="1">
      <c r="A86" s="39"/>
      <c r="B86" s="45"/>
      <c r="C86" s="304" t="s">
        <v>2737</v>
      </c>
      <c r="D86" s="39"/>
      <c r="E86" s="39"/>
      <c r="F86" s="39"/>
      <c r="G86" s="39"/>
      <c r="H86" s="45"/>
    </row>
    <row r="87" s="2" customFormat="1" ht="16.8" customHeight="1">
      <c r="A87" s="39"/>
      <c r="B87" s="45"/>
      <c r="C87" s="302" t="s">
        <v>1525</v>
      </c>
      <c r="D87" s="302" t="s">
        <v>2746</v>
      </c>
      <c r="E87" s="17" t="s">
        <v>127</v>
      </c>
      <c r="F87" s="303">
        <v>312</v>
      </c>
      <c r="G87" s="39"/>
      <c r="H87" s="45"/>
    </row>
    <row r="88" s="2" customFormat="1" ht="16.8" customHeight="1">
      <c r="A88" s="39"/>
      <c r="B88" s="45"/>
      <c r="C88" s="302" t="s">
        <v>1555</v>
      </c>
      <c r="D88" s="302" t="s">
        <v>2747</v>
      </c>
      <c r="E88" s="17" t="s">
        <v>127</v>
      </c>
      <c r="F88" s="303">
        <v>312</v>
      </c>
      <c r="G88" s="39"/>
      <c r="H88" s="45"/>
    </row>
    <row r="89" s="2" customFormat="1" ht="16.8" customHeight="1">
      <c r="A89" s="39"/>
      <c r="B89" s="45"/>
      <c r="C89" s="298" t="s">
        <v>1388</v>
      </c>
      <c r="D89" s="299" t="s">
        <v>1389</v>
      </c>
      <c r="E89" s="300" t="s">
        <v>127</v>
      </c>
      <c r="F89" s="301">
        <v>218</v>
      </c>
      <c r="G89" s="39"/>
      <c r="H89" s="45"/>
    </row>
    <row r="90" s="2" customFormat="1" ht="16.8" customHeight="1">
      <c r="A90" s="39"/>
      <c r="B90" s="45"/>
      <c r="C90" s="302" t="s">
        <v>32</v>
      </c>
      <c r="D90" s="302" t="s">
        <v>1535</v>
      </c>
      <c r="E90" s="17" t="s">
        <v>32</v>
      </c>
      <c r="F90" s="303">
        <v>0</v>
      </c>
      <c r="G90" s="39"/>
      <c r="H90" s="45"/>
    </row>
    <row r="91" s="2" customFormat="1" ht="16.8" customHeight="1">
      <c r="A91" s="39"/>
      <c r="B91" s="45"/>
      <c r="C91" s="302" t="s">
        <v>32</v>
      </c>
      <c r="D91" s="302" t="s">
        <v>1536</v>
      </c>
      <c r="E91" s="17" t="s">
        <v>32</v>
      </c>
      <c r="F91" s="303">
        <v>218</v>
      </c>
      <c r="G91" s="39"/>
      <c r="H91" s="45"/>
    </row>
    <row r="92" s="2" customFormat="1" ht="16.8" customHeight="1">
      <c r="A92" s="39"/>
      <c r="B92" s="45"/>
      <c r="C92" s="302" t="s">
        <v>1388</v>
      </c>
      <c r="D92" s="302" t="s">
        <v>207</v>
      </c>
      <c r="E92" s="17" t="s">
        <v>32</v>
      </c>
      <c r="F92" s="303">
        <v>218</v>
      </c>
      <c r="G92" s="39"/>
      <c r="H92" s="45"/>
    </row>
    <row r="93" s="2" customFormat="1" ht="16.8" customHeight="1">
      <c r="A93" s="39"/>
      <c r="B93" s="45"/>
      <c r="C93" s="304" t="s">
        <v>2737</v>
      </c>
      <c r="D93" s="39"/>
      <c r="E93" s="39"/>
      <c r="F93" s="39"/>
      <c r="G93" s="39"/>
      <c r="H93" s="45"/>
    </row>
    <row r="94" s="2" customFormat="1" ht="16.8" customHeight="1">
      <c r="A94" s="39"/>
      <c r="B94" s="45"/>
      <c r="C94" s="302" t="s">
        <v>1531</v>
      </c>
      <c r="D94" s="302" t="s">
        <v>2748</v>
      </c>
      <c r="E94" s="17" t="s">
        <v>127</v>
      </c>
      <c r="F94" s="303">
        <v>218</v>
      </c>
      <c r="G94" s="39"/>
      <c r="H94" s="45"/>
    </row>
    <row r="95" s="2" customFormat="1" ht="16.8" customHeight="1">
      <c r="A95" s="39"/>
      <c r="B95" s="45"/>
      <c r="C95" s="302" t="s">
        <v>1559</v>
      </c>
      <c r="D95" s="302" t="s">
        <v>2749</v>
      </c>
      <c r="E95" s="17" t="s">
        <v>127</v>
      </c>
      <c r="F95" s="303">
        <v>218</v>
      </c>
      <c r="G95" s="39"/>
      <c r="H95" s="45"/>
    </row>
    <row r="96" s="2" customFormat="1" ht="16.8" customHeight="1">
      <c r="A96" s="39"/>
      <c r="B96" s="45"/>
      <c r="C96" s="298" t="s">
        <v>1390</v>
      </c>
      <c r="D96" s="299" t="s">
        <v>1391</v>
      </c>
      <c r="E96" s="300" t="s">
        <v>127</v>
      </c>
      <c r="F96" s="301">
        <v>461</v>
      </c>
      <c r="G96" s="39"/>
      <c r="H96" s="45"/>
    </row>
    <row r="97" s="2" customFormat="1" ht="16.8" customHeight="1">
      <c r="A97" s="39"/>
      <c r="B97" s="45"/>
      <c r="C97" s="302" t="s">
        <v>32</v>
      </c>
      <c r="D97" s="302" t="s">
        <v>1541</v>
      </c>
      <c r="E97" s="17" t="s">
        <v>32</v>
      </c>
      <c r="F97" s="303">
        <v>0</v>
      </c>
      <c r="G97" s="39"/>
      <c r="H97" s="45"/>
    </row>
    <row r="98" s="2" customFormat="1" ht="16.8" customHeight="1">
      <c r="A98" s="39"/>
      <c r="B98" s="45"/>
      <c r="C98" s="302" t="s">
        <v>32</v>
      </c>
      <c r="D98" s="302" t="s">
        <v>1542</v>
      </c>
      <c r="E98" s="17" t="s">
        <v>32</v>
      </c>
      <c r="F98" s="303">
        <v>461</v>
      </c>
      <c r="G98" s="39"/>
      <c r="H98" s="45"/>
    </row>
    <row r="99" s="2" customFormat="1" ht="16.8" customHeight="1">
      <c r="A99" s="39"/>
      <c r="B99" s="45"/>
      <c r="C99" s="302" t="s">
        <v>1390</v>
      </c>
      <c r="D99" s="302" t="s">
        <v>207</v>
      </c>
      <c r="E99" s="17" t="s">
        <v>32</v>
      </c>
      <c r="F99" s="303">
        <v>461</v>
      </c>
      <c r="G99" s="39"/>
      <c r="H99" s="45"/>
    </row>
    <row r="100" s="2" customFormat="1" ht="16.8" customHeight="1">
      <c r="A100" s="39"/>
      <c r="B100" s="45"/>
      <c r="C100" s="304" t="s">
        <v>2737</v>
      </c>
      <c r="D100" s="39"/>
      <c r="E100" s="39"/>
      <c r="F100" s="39"/>
      <c r="G100" s="39"/>
      <c r="H100" s="45"/>
    </row>
    <row r="101" s="2" customFormat="1" ht="16.8" customHeight="1">
      <c r="A101" s="39"/>
      <c r="B101" s="45"/>
      <c r="C101" s="302" t="s">
        <v>1537</v>
      </c>
      <c r="D101" s="302" t="s">
        <v>2750</v>
      </c>
      <c r="E101" s="17" t="s">
        <v>127</v>
      </c>
      <c r="F101" s="303">
        <v>461</v>
      </c>
      <c r="G101" s="39"/>
      <c r="H101" s="45"/>
    </row>
    <row r="102" s="2" customFormat="1" ht="16.8" customHeight="1">
      <c r="A102" s="39"/>
      <c r="B102" s="45"/>
      <c r="C102" s="302" t="s">
        <v>1563</v>
      </c>
      <c r="D102" s="302" t="s">
        <v>2751</v>
      </c>
      <c r="E102" s="17" t="s">
        <v>127</v>
      </c>
      <c r="F102" s="303">
        <v>461</v>
      </c>
      <c r="G102" s="39"/>
      <c r="H102" s="45"/>
    </row>
    <row r="103" s="2" customFormat="1" ht="26.4" customHeight="1">
      <c r="A103" s="39"/>
      <c r="B103" s="45"/>
      <c r="C103" s="297" t="s">
        <v>2752</v>
      </c>
      <c r="D103" s="297" t="s">
        <v>123</v>
      </c>
      <c r="E103" s="39"/>
      <c r="F103" s="39"/>
      <c r="G103" s="39"/>
      <c r="H103" s="45"/>
    </row>
    <row r="104" s="2" customFormat="1" ht="16.8" customHeight="1">
      <c r="A104" s="39"/>
      <c r="B104" s="45"/>
      <c r="C104" s="298" t="s">
        <v>2635</v>
      </c>
      <c r="D104" s="299" t="s">
        <v>2636</v>
      </c>
      <c r="E104" s="300" t="s">
        <v>1458</v>
      </c>
      <c r="F104" s="301">
        <v>70.939999999999998</v>
      </c>
      <c r="G104" s="39"/>
      <c r="H104" s="45"/>
    </row>
    <row r="105" s="2" customFormat="1" ht="16.8" customHeight="1">
      <c r="A105" s="39"/>
      <c r="B105" s="45"/>
      <c r="C105" s="302" t="s">
        <v>32</v>
      </c>
      <c r="D105" s="302" t="s">
        <v>2654</v>
      </c>
      <c r="E105" s="17" t="s">
        <v>32</v>
      </c>
      <c r="F105" s="303">
        <v>0</v>
      </c>
      <c r="G105" s="39"/>
      <c r="H105" s="45"/>
    </row>
    <row r="106" s="2" customFormat="1" ht="16.8" customHeight="1">
      <c r="A106" s="39"/>
      <c r="B106" s="45"/>
      <c r="C106" s="302" t="s">
        <v>32</v>
      </c>
      <c r="D106" s="302" t="s">
        <v>2686</v>
      </c>
      <c r="E106" s="17" t="s">
        <v>32</v>
      </c>
      <c r="F106" s="303">
        <v>0</v>
      </c>
      <c r="G106" s="39"/>
      <c r="H106" s="45"/>
    </row>
    <row r="107" s="2" customFormat="1" ht="16.8" customHeight="1">
      <c r="A107" s="39"/>
      <c r="B107" s="45"/>
      <c r="C107" s="302" t="s">
        <v>32</v>
      </c>
      <c r="D107" s="302" t="s">
        <v>2658</v>
      </c>
      <c r="E107" s="17" t="s">
        <v>32</v>
      </c>
      <c r="F107" s="303">
        <v>0.25</v>
      </c>
      <c r="G107" s="39"/>
      <c r="H107" s="45"/>
    </row>
    <row r="108" s="2" customFormat="1" ht="16.8" customHeight="1">
      <c r="A108" s="39"/>
      <c r="B108" s="45"/>
      <c r="C108" s="302" t="s">
        <v>32</v>
      </c>
      <c r="D108" s="302" t="s">
        <v>2687</v>
      </c>
      <c r="E108" s="17" t="s">
        <v>32</v>
      </c>
      <c r="F108" s="303">
        <v>0</v>
      </c>
      <c r="G108" s="39"/>
      <c r="H108" s="45"/>
    </row>
    <row r="109" s="2" customFormat="1" ht="16.8" customHeight="1">
      <c r="A109" s="39"/>
      <c r="B109" s="45"/>
      <c r="C109" s="302" t="s">
        <v>32</v>
      </c>
      <c r="D109" s="302" t="s">
        <v>354</v>
      </c>
      <c r="E109" s="17" t="s">
        <v>32</v>
      </c>
      <c r="F109" s="303">
        <v>30</v>
      </c>
      <c r="G109" s="39"/>
      <c r="H109" s="45"/>
    </row>
    <row r="110" s="2" customFormat="1" ht="16.8" customHeight="1">
      <c r="A110" s="39"/>
      <c r="B110" s="45"/>
      <c r="C110" s="302" t="s">
        <v>32</v>
      </c>
      <c r="D110" s="302" t="s">
        <v>2688</v>
      </c>
      <c r="E110" s="17" t="s">
        <v>32</v>
      </c>
      <c r="F110" s="303">
        <v>0</v>
      </c>
      <c r="G110" s="39"/>
      <c r="H110" s="45"/>
    </row>
    <row r="111" s="2" customFormat="1" ht="16.8" customHeight="1">
      <c r="A111" s="39"/>
      <c r="B111" s="45"/>
      <c r="C111" s="302" t="s">
        <v>32</v>
      </c>
      <c r="D111" s="302" t="s">
        <v>2664</v>
      </c>
      <c r="E111" s="17" t="s">
        <v>32</v>
      </c>
      <c r="F111" s="303">
        <v>0.34999999999999998</v>
      </c>
      <c r="G111" s="39"/>
      <c r="H111" s="45"/>
    </row>
    <row r="112" s="2" customFormat="1" ht="16.8" customHeight="1">
      <c r="A112" s="39"/>
      <c r="B112" s="45"/>
      <c r="C112" s="302" t="s">
        <v>32</v>
      </c>
      <c r="D112" s="302" t="s">
        <v>2689</v>
      </c>
      <c r="E112" s="17" t="s">
        <v>32</v>
      </c>
      <c r="F112" s="303">
        <v>0</v>
      </c>
      <c r="G112" s="39"/>
      <c r="H112" s="45"/>
    </row>
    <row r="113" s="2" customFormat="1" ht="16.8" customHeight="1">
      <c r="A113" s="39"/>
      <c r="B113" s="45"/>
      <c r="C113" s="302" t="s">
        <v>32</v>
      </c>
      <c r="D113" s="302" t="s">
        <v>2690</v>
      </c>
      <c r="E113" s="17" t="s">
        <v>32</v>
      </c>
      <c r="F113" s="303">
        <v>15.300000000000001</v>
      </c>
      <c r="G113" s="39"/>
      <c r="H113" s="45"/>
    </row>
    <row r="114" s="2" customFormat="1" ht="16.8" customHeight="1">
      <c r="A114" s="39"/>
      <c r="B114" s="45"/>
      <c r="C114" s="302" t="s">
        <v>32</v>
      </c>
      <c r="D114" s="302" t="s">
        <v>2691</v>
      </c>
      <c r="E114" s="17" t="s">
        <v>32</v>
      </c>
      <c r="F114" s="303">
        <v>0</v>
      </c>
      <c r="G114" s="39"/>
      <c r="H114" s="45"/>
    </row>
    <row r="115" s="2" customFormat="1" ht="16.8" customHeight="1">
      <c r="A115" s="39"/>
      <c r="B115" s="45"/>
      <c r="C115" s="302" t="s">
        <v>32</v>
      </c>
      <c r="D115" s="302" t="s">
        <v>2692</v>
      </c>
      <c r="E115" s="17" t="s">
        <v>32</v>
      </c>
      <c r="F115" s="303">
        <v>5.04</v>
      </c>
      <c r="G115" s="39"/>
      <c r="H115" s="45"/>
    </row>
    <row r="116" s="2" customFormat="1" ht="16.8" customHeight="1">
      <c r="A116" s="39"/>
      <c r="B116" s="45"/>
      <c r="C116" s="302" t="s">
        <v>32</v>
      </c>
      <c r="D116" s="302" t="s">
        <v>2693</v>
      </c>
      <c r="E116" s="17" t="s">
        <v>32</v>
      </c>
      <c r="F116" s="303">
        <v>0</v>
      </c>
      <c r="G116" s="39"/>
      <c r="H116" s="45"/>
    </row>
    <row r="117" s="2" customFormat="1" ht="16.8" customHeight="1">
      <c r="A117" s="39"/>
      <c r="B117" s="45"/>
      <c r="C117" s="302" t="s">
        <v>32</v>
      </c>
      <c r="D117" s="302" t="s">
        <v>152</v>
      </c>
      <c r="E117" s="17" t="s">
        <v>32</v>
      </c>
      <c r="F117" s="303">
        <v>20</v>
      </c>
      <c r="G117" s="39"/>
      <c r="H117" s="45"/>
    </row>
    <row r="118" s="2" customFormat="1" ht="16.8" customHeight="1">
      <c r="A118" s="39"/>
      <c r="B118" s="45"/>
      <c r="C118" s="302" t="s">
        <v>2635</v>
      </c>
      <c r="D118" s="302" t="s">
        <v>207</v>
      </c>
      <c r="E118" s="17" t="s">
        <v>32</v>
      </c>
      <c r="F118" s="303">
        <v>70.939999999999998</v>
      </c>
      <c r="G118" s="39"/>
      <c r="H118" s="45"/>
    </row>
    <row r="119" s="2" customFormat="1" ht="16.8" customHeight="1">
      <c r="A119" s="39"/>
      <c r="B119" s="45"/>
      <c r="C119" s="304" t="s">
        <v>2737</v>
      </c>
      <c r="D119" s="39"/>
      <c r="E119" s="39"/>
      <c r="F119" s="39"/>
      <c r="G119" s="39"/>
      <c r="H119" s="45"/>
    </row>
    <row r="120" s="2" customFormat="1" ht="16.8" customHeight="1">
      <c r="A120" s="39"/>
      <c r="B120" s="45"/>
      <c r="C120" s="302" t="s">
        <v>2683</v>
      </c>
      <c r="D120" s="302" t="s">
        <v>2753</v>
      </c>
      <c r="E120" s="17" t="s">
        <v>1458</v>
      </c>
      <c r="F120" s="303">
        <v>70.939999999999998</v>
      </c>
      <c r="G120" s="39"/>
      <c r="H120" s="45"/>
    </row>
    <row r="121" s="2" customFormat="1">
      <c r="A121" s="39"/>
      <c r="B121" s="45"/>
      <c r="C121" s="302" t="s">
        <v>2648</v>
      </c>
      <c r="D121" s="302" t="s">
        <v>2754</v>
      </c>
      <c r="E121" s="17" t="s">
        <v>1458</v>
      </c>
      <c r="F121" s="303">
        <v>70.939999999999998</v>
      </c>
      <c r="G121" s="39"/>
      <c r="H121" s="45"/>
    </row>
    <row r="122" s="2" customFormat="1" ht="16.8" customHeight="1">
      <c r="A122" s="39"/>
      <c r="B122" s="45"/>
      <c r="C122" s="298" t="s">
        <v>2638</v>
      </c>
      <c r="D122" s="299" t="s">
        <v>2639</v>
      </c>
      <c r="E122" s="300" t="s">
        <v>1458</v>
      </c>
      <c r="F122" s="301">
        <v>113.901</v>
      </c>
      <c r="G122" s="39"/>
      <c r="H122" s="45"/>
    </row>
    <row r="123" s="2" customFormat="1" ht="16.8" customHeight="1">
      <c r="A123" s="39"/>
      <c r="B123" s="45"/>
      <c r="C123" s="302" t="s">
        <v>32</v>
      </c>
      <c r="D123" s="302" t="s">
        <v>2654</v>
      </c>
      <c r="E123" s="17" t="s">
        <v>32</v>
      </c>
      <c r="F123" s="303">
        <v>0</v>
      </c>
      <c r="G123" s="39"/>
      <c r="H123" s="45"/>
    </row>
    <row r="124" s="2" customFormat="1" ht="16.8" customHeight="1">
      <c r="A124" s="39"/>
      <c r="B124" s="45"/>
      <c r="C124" s="302" t="s">
        <v>32</v>
      </c>
      <c r="D124" s="302" t="s">
        <v>2655</v>
      </c>
      <c r="E124" s="17" t="s">
        <v>32</v>
      </c>
      <c r="F124" s="303">
        <v>0</v>
      </c>
      <c r="G124" s="39"/>
      <c r="H124" s="45"/>
    </row>
    <row r="125" s="2" customFormat="1" ht="16.8" customHeight="1">
      <c r="A125" s="39"/>
      <c r="B125" s="45"/>
      <c r="C125" s="302" t="s">
        <v>32</v>
      </c>
      <c r="D125" s="302" t="s">
        <v>2656</v>
      </c>
      <c r="E125" s="17" t="s">
        <v>32</v>
      </c>
      <c r="F125" s="303">
        <v>0.29999999999999999</v>
      </c>
      <c r="G125" s="39"/>
      <c r="H125" s="45"/>
    </row>
    <row r="126" s="2" customFormat="1" ht="16.8" customHeight="1">
      <c r="A126" s="39"/>
      <c r="B126" s="45"/>
      <c r="C126" s="302" t="s">
        <v>32</v>
      </c>
      <c r="D126" s="302" t="s">
        <v>2657</v>
      </c>
      <c r="E126" s="17" t="s">
        <v>32</v>
      </c>
      <c r="F126" s="303">
        <v>0</v>
      </c>
      <c r="G126" s="39"/>
      <c r="H126" s="45"/>
    </row>
    <row r="127" s="2" customFormat="1" ht="16.8" customHeight="1">
      <c r="A127" s="39"/>
      <c r="B127" s="45"/>
      <c r="C127" s="302" t="s">
        <v>32</v>
      </c>
      <c r="D127" s="302" t="s">
        <v>2658</v>
      </c>
      <c r="E127" s="17" t="s">
        <v>32</v>
      </c>
      <c r="F127" s="303">
        <v>0.25</v>
      </c>
      <c r="G127" s="39"/>
      <c r="H127" s="45"/>
    </row>
    <row r="128" s="2" customFormat="1" ht="16.8" customHeight="1">
      <c r="A128" s="39"/>
      <c r="B128" s="45"/>
      <c r="C128" s="302" t="s">
        <v>32</v>
      </c>
      <c r="D128" s="302" t="s">
        <v>2659</v>
      </c>
      <c r="E128" s="17" t="s">
        <v>32</v>
      </c>
      <c r="F128" s="303">
        <v>0</v>
      </c>
      <c r="G128" s="39"/>
      <c r="H128" s="45"/>
    </row>
    <row r="129" s="2" customFormat="1" ht="16.8" customHeight="1">
      <c r="A129" s="39"/>
      <c r="B129" s="45"/>
      <c r="C129" s="302" t="s">
        <v>32</v>
      </c>
      <c r="D129" s="302" t="s">
        <v>381</v>
      </c>
      <c r="E129" s="17" t="s">
        <v>32</v>
      </c>
      <c r="F129" s="303">
        <v>35</v>
      </c>
      <c r="G129" s="39"/>
      <c r="H129" s="45"/>
    </row>
    <row r="130" s="2" customFormat="1" ht="16.8" customHeight="1">
      <c r="A130" s="39"/>
      <c r="B130" s="45"/>
      <c r="C130" s="302" t="s">
        <v>32</v>
      </c>
      <c r="D130" s="302" t="s">
        <v>2660</v>
      </c>
      <c r="E130" s="17" t="s">
        <v>32</v>
      </c>
      <c r="F130" s="303">
        <v>0</v>
      </c>
      <c r="G130" s="39"/>
      <c r="H130" s="45"/>
    </row>
    <row r="131" s="2" customFormat="1" ht="16.8" customHeight="1">
      <c r="A131" s="39"/>
      <c r="B131" s="45"/>
      <c r="C131" s="302" t="s">
        <v>32</v>
      </c>
      <c r="D131" s="302" t="s">
        <v>2661</v>
      </c>
      <c r="E131" s="17" t="s">
        <v>32</v>
      </c>
      <c r="F131" s="303">
        <v>36.049999999999997</v>
      </c>
      <c r="G131" s="39"/>
      <c r="H131" s="45"/>
    </row>
    <row r="132" s="2" customFormat="1" ht="16.8" customHeight="1">
      <c r="A132" s="39"/>
      <c r="B132" s="45"/>
      <c r="C132" s="302" t="s">
        <v>32</v>
      </c>
      <c r="D132" s="302" t="s">
        <v>2662</v>
      </c>
      <c r="E132" s="17" t="s">
        <v>32</v>
      </c>
      <c r="F132" s="303">
        <v>0</v>
      </c>
      <c r="G132" s="39"/>
      <c r="H132" s="45"/>
    </row>
    <row r="133" s="2" customFormat="1" ht="16.8" customHeight="1">
      <c r="A133" s="39"/>
      <c r="B133" s="45"/>
      <c r="C133" s="302" t="s">
        <v>32</v>
      </c>
      <c r="D133" s="302" t="s">
        <v>229</v>
      </c>
      <c r="E133" s="17" t="s">
        <v>32</v>
      </c>
      <c r="F133" s="303">
        <v>6</v>
      </c>
      <c r="G133" s="39"/>
      <c r="H133" s="45"/>
    </row>
    <row r="134" s="2" customFormat="1" ht="16.8" customHeight="1">
      <c r="A134" s="39"/>
      <c r="B134" s="45"/>
      <c r="C134" s="302" t="s">
        <v>32</v>
      </c>
      <c r="D134" s="302" t="s">
        <v>2663</v>
      </c>
      <c r="E134" s="17" t="s">
        <v>32</v>
      </c>
      <c r="F134" s="303">
        <v>0</v>
      </c>
      <c r="G134" s="39"/>
      <c r="H134" s="45"/>
    </row>
    <row r="135" s="2" customFormat="1" ht="16.8" customHeight="1">
      <c r="A135" s="39"/>
      <c r="B135" s="45"/>
      <c r="C135" s="302" t="s">
        <v>32</v>
      </c>
      <c r="D135" s="302" t="s">
        <v>2664</v>
      </c>
      <c r="E135" s="17" t="s">
        <v>32</v>
      </c>
      <c r="F135" s="303">
        <v>0.34999999999999998</v>
      </c>
      <c r="G135" s="39"/>
      <c r="H135" s="45"/>
    </row>
    <row r="136" s="2" customFormat="1" ht="16.8" customHeight="1">
      <c r="A136" s="39"/>
      <c r="B136" s="45"/>
      <c r="C136" s="302" t="s">
        <v>32</v>
      </c>
      <c r="D136" s="302" t="s">
        <v>2665</v>
      </c>
      <c r="E136" s="17" t="s">
        <v>32</v>
      </c>
      <c r="F136" s="303">
        <v>0</v>
      </c>
      <c r="G136" s="39"/>
      <c r="H136" s="45"/>
    </row>
    <row r="137" s="2" customFormat="1" ht="16.8" customHeight="1">
      <c r="A137" s="39"/>
      <c r="B137" s="45"/>
      <c r="C137" s="302" t="s">
        <v>32</v>
      </c>
      <c r="D137" s="302" t="s">
        <v>2666</v>
      </c>
      <c r="E137" s="17" t="s">
        <v>32</v>
      </c>
      <c r="F137" s="303">
        <v>0.20999999999999999</v>
      </c>
      <c r="G137" s="39"/>
      <c r="H137" s="45"/>
    </row>
    <row r="138" s="2" customFormat="1" ht="16.8" customHeight="1">
      <c r="A138" s="39"/>
      <c r="B138" s="45"/>
      <c r="C138" s="302" t="s">
        <v>32</v>
      </c>
      <c r="D138" s="302" t="s">
        <v>2667</v>
      </c>
      <c r="E138" s="17" t="s">
        <v>32</v>
      </c>
      <c r="F138" s="303">
        <v>0</v>
      </c>
      <c r="G138" s="39"/>
      <c r="H138" s="45"/>
    </row>
    <row r="139" s="2" customFormat="1" ht="16.8" customHeight="1">
      <c r="A139" s="39"/>
      <c r="B139" s="45"/>
      <c r="C139" s="302" t="s">
        <v>32</v>
      </c>
      <c r="D139" s="302" t="s">
        <v>193</v>
      </c>
      <c r="E139" s="17" t="s">
        <v>32</v>
      </c>
      <c r="F139" s="303">
        <v>3</v>
      </c>
      <c r="G139" s="39"/>
      <c r="H139" s="45"/>
    </row>
    <row r="140" s="2" customFormat="1" ht="16.8" customHeight="1">
      <c r="A140" s="39"/>
      <c r="B140" s="45"/>
      <c r="C140" s="302" t="s">
        <v>32</v>
      </c>
      <c r="D140" s="302" t="s">
        <v>2668</v>
      </c>
      <c r="E140" s="17" t="s">
        <v>32</v>
      </c>
      <c r="F140" s="303">
        <v>0</v>
      </c>
      <c r="G140" s="39"/>
      <c r="H140" s="45"/>
    </row>
    <row r="141" s="2" customFormat="1" ht="16.8" customHeight="1">
      <c r="A141" s="39"/>
      <c r="B141" s="45"/>
      <c r="C141" s="302" t="s">
        <v>32</v>
      </c>
      <c r="D141" s="302" t="s">
        <v>193</v>
      </c>
      <c r="E141" s="17" t="s">
        <v>32</v>
      </c>
      <c r="F141" s="303">
        <v>3</v>
      </c>
      <c r="G141" s="39"/>
      <c r="H141" s="45"/>
    </row>
    <row r="142" s="2" customFormat="1" ht="16.8" customHeight="1">
      <c r="A142" s="39"/>
      <c r="B142" s="45"/>
      <c r="C142" s="302" t="s">
        <v>32</v>
      </c>
      <c r="D142" s="302" t="s">
        <v>2669</v>
      </c>
      <c r="E142" s="17" t="s">
        <v>32</v>
      </c>
      <c r="F142" s="303">
        <v>0</v>
      </c>
      <c r="G142" s="39"/>
      <c r="H142" s="45"/>
    </row>
    <row r="143" s="2" customFormat="1" ht="16.8" customHeight="1">
      <c r="A143" s="39"/>
      <c r="B143" s="45"/>
      <c r="C143" s="302" t="s">
        <v>32</v>
      </c>
      <c r="D143" s="302" t="s">
        <v>2670</v>
      </c>
      <c r="E143" s="17" t="s">
        <v>32</v>
      </c>
      <c r="F143" s="303">
        <v>4.5499999999999998</v>
      </c>
      <c r="G143" s="39"/>
      <c r="H143" s="45"/>
    </row>
    <row r="144" s="2" customFormat="1" ht="16.8" customHeight="1">
      <c r="A144" s="39"/>
      <c r="B144" s="45"/>
      <c r="C144" s="302" t="s">
        <v>32</v>
      </c>
      <c r="D144" s="302" t="s">
        <v>2671</v>
      </c>
      <c r="E144" s="17" t="s">
        <v>32</v>
      </c>
      <c r="F144" s="303">
        <v>0</v>
      </c>
      <c r="G144" s="39"/>
      <c r="H144" s="45"/>
    </row>
    <row r="145" s="2" customFormat="1" ht="16.8" customHeight="1">
      <c r="A145" s="39"/>
      <c r="B145" s="45"/>
      <c r="C145" s="302" t="s">
        <v>32</v>
      </c>
      <c r="D145" s="302" t="s">
        <v>193</v>
      </c>
      <c r="E145" s="17" t="s">
        <v>32</v>
      </c>
      <c r="F145" s="303">
        <v>3</v>
      </c>
      <c r="G145" s="39"/>
      <c r="H145" s="45"/>
    </row>
    <row r="146" s="2" customFormat="1" ht="16.8" customHeight="1">
      <c r="A146" s="39"/>
      <c r="B146" s="45"/>
      <c r="C146" s="302" t="s">
        <v>32</v>
      </c>
      <c r="D146" s="302" t="s">
        <v>2672</v>
      </c>
      <c r="E146" s="17" t="s">
        <v>32</v>
      </c>
      <c r="F146" s="303">
        <v>0</v>
      </c>
      <c r="G146" s="39"/>
      <c r="H146" s="45"/>
    </row>
    <row r="147" s="2" customFormat="1" ht="16.8" customHeight="1">
      <c r="A147" s="39"/>
      <c r="B147" s="45"/>
      <c r="C147" s="302" t="s">
        <v>32</v>
      </c>
      <c r="D147" s="302" t="s">
        <v>2658</v>
      </c>
      <c r="E147" s="17" t="s">
        <v>32</v>
      </c>
      <c r="F147" s="303">
        <v>0.25</v>
      </c>
      <c r="G147" s="39"/>
      <c r="H147" s="45"/>
    </row>
    <row r="148" s="2" customFormat="1" ht="16.8" customHeight="1">
      <c r="A148" s="39"/>
      <c r="B148" s="45"/>
      <c r="C148" s="302" t="s">
        <v>32</v>
      </c>
      <c r="D148" s="302" t="s">
        <v>2673</v>
      </c>
      <c r="E148" s="17" t="s">
        <v>32</v>
      </c>
      <c r="F148" s="303">
        <v>0</v>
      </c>
      <c r="G148" s="39"/>
      <c r="H148" s="45"/>
    </row>
    <row r="149" s="2" customFormat="1" ht="16.8" customHeight="1">
      <c r="A149" s="39"/>
      <c r="B149" s="45"/>
      <c r="C149" s="302" t="s">
        <v>32</v>
      </c>
      <c r="D149" s="302" t="s">
        <v>2674</v>
      </c>
      <c r="E149" s="17" t="s">
        <v>32</v>
      </c>
      <c r="F149" s="303">
        <v>1.5</v>
      </c>
      <c r="G149" s="39"/>
      <c r="H149" s="45"/>
    </row>
    <row r="150" s="2" customFormat="1" ht="16.8" customHeight="1">
      <c r="A150" s="39"/>
      <c r="B150" s="45"/>
      <c r="C150" s="302" t="s">
        <v>32</v>
      </c>
      <c r="D150" s="302" t="s">
        <v>2675</v>
      </c>
      <c r="E150" s="17" t="s">
        <v>32</v>
      </c>
      <c r="F150" s="303">
        <v>0</v>
      </c>
      <c r="G150" s="39"/>
      <c r="H150" s="45"/>
    </row>
    <row r="151" s="2" customFormat="1" ht="16.8" customHeight="1">
      <c r="A151" s="39"/>
      <c r="B151" s="45"/>
      <c r="C151" s="302" t="s">
        <v>32</v>
      </c>
      <c r="D151" s="302" t="s">
        <v>2676</v>
      </c>
      <c r="E151" s="17" t="s">
        <v>32</v>
      </c>
      <c r="F151" s="303">
        <v>0.050000000000000003</v>
      </c>
      <c r="G151" s="39"/>
      <c r="H151" s="45"/>
    </row>
    <row r="152" s="2" customFormat="1" ht="16.8" customHeight="1">
      <c r="A152" s="39"/>
      <c r="B152" s="45"/>
      <c r="C152" s="302" t="s">
        <v>32</v>
      </c>
      <c r="D152" s="302" t="s">
        <v>2677</v>
      </c>
      <c r="E152" s="17" t="s">
        <v>32</v>
      </c>
      <c r="F152" s="303">
        <v>0</v>
      </c>
      <c r="G152" s="39"/>
      <c r="H152" s="45"/>
    </row>
    <row r="153" s="2" customFormat="1" ht="16.8" customHeight="1">
      <c r="A153" s="39"/>
      <c r="B153" s="45"/>
      <c r="C153" s="302" t="s">
        <v>32</v>
      </c>
      <c r="D153" s="302" t="s">
        <v>193</v>
      </c>
      <c r="E153" s="17" t="s">
        <v>32</v>
      </c>
      <c r="F153" s="303">
        <v>3</v>
      </c>
      <c r="G153" s="39"/>
      <c r="H153" s="45"/>
    </row>
    <row r="154" s="2" customFormat="1" ht="16.8" customHeight="1">
      <c r="A154" s="39"/>
      <c r="B154" s="45"/>
      <c r="C154" s="302" t="s">
        <v>32</v>
      </c>
      <c r="D154" s="302" t="s">
        <v>2678</v>
      </c>
      <c r="E154" s="17" t="s">
        <v>32</v>
      </c>
      <c r="F154" s="303">
        <v>0</v>
      </c>
      <c r="G154" s="39"/>
      <c r="H154" s="45"/>
    </row>
    <row r="155" s="2" customFormat="1" ht="16.8" customHeight="1">
      <c r="A155" s="39"/>
      <c r="B155" s="45"/>
      <c r="C155" s="302" t="s">
        <v>32</v>
      </c>
      <c r="D155" s="302" t="s">
        <v>84</v>
      </c>
      <c r="E155" s="17" t="s">
        <v>32</v>
      </c>
      <c r="F155" s="303">
        <v>1</v>
      </c>
      <c r="G155" s="39"/>
      <c r="H155" s="45"/>
    </row>
    <row r="156" s="2" customFormat="1" ht="16.8" customHeight="1">
      <c r="A156" s="39"/>
      <c r="B156" s="45"/>
      <c r="C156" s="302" t="s">
        <v>32</v>
      </c>
      <c r="D156" s="302" t="s">
        <v>2679</v>
      </c>
      <c r="E156" s="17" t="s">
        <v>32</v>
      </c>
      <c r="F156" s="303">
        <v>0</v>
      </c>
      <c r="G156" s="39"/>
      <c r="H156" s="45"/>
    </row>
    <row r="157" s="2" customFormat="1" ht="16.8" customHeight="1">
      <c r="A157" s="39"/>
      <c r="B157" s="45"/>
      <c r="C157" s="302" t="s">
        <v>32</v>
      </c>
      <c r="D157" s="302" t="s">
        <v>2680</v>
      </c>
      <c r="E157" s="17" t="s">
        <v>32</v>
      </c>
      <c r="F157" s="303">
        <v>14.039</v>
      </c>
      <c r="G157" s="39"/>
      <c r="H157" s="45"/>
    </row>
    <row r="158" s="2" customFormat="1" ht="16.8" customHeight="1">
      <c r="A158" s="39"/>
      <c r="B158" s="45"/>
      <c r="C158" s="302" t="s">
        <v>32</v>
      </c>
      <c r="D158" s="302" t="s">
        <v>2681</v>
      </c>
      <c r="E158" s="17" t="s">
        <v>32</v>
      </c>
      <c r="F158" s="303">
        <v>0</v>
      </c>
      <c r="G158" s="39"/>
      <c r="H158" s="45"/>
    </row>
    <row r="159" s="2" customFormat="1" ht="16.8" customHeight="1">
      <c r="A159" s="39"/>
      <c r="B159" s="45"/>
      <c r="C159" s="302" t="s">
        <v>32</v>
      </c>
      <c r="D159" s="302" t="s">
        <v>2682</v>
      </c>
      <c r="E159" s="17" t="s">
        <v>32</v>
      </c>
      <c r="F159" s="303">
        <v>2.3519999999999999</v>
      </c>
      <c r="G159" s="39"/>
      <c r="H159" s="45"/>
    </row>
    <row r="160" s="2" customFormat="1" ht="16.8" customHeight="1">
      <c r="A160" s="39"/>
      <c r="B160" s="45"/>
      <c r="C160" s="302" t="s">
        <v>2638</v>
      </c>
      <c r="D160" s="302" t="s">
        <v>207</v>
      </c>
      <c r="E160" s="17" t="s">
        <v>32</v>
      </c>
      <c r="F160" s="303">
        <v>113.901</v>
      </c>
      <c r="G160" s="39"/>
      <c r="H160" s="45"/>
    </row>
    <row r="161" s="2" customFormat="1" ht="16.8" customHeight="1">
      <c r="A161" s="39"/>
      <c r="B161" s="45"/>
      <c r="C161" s="304" t="s">
        <v>2737</v>
      </c>
      <c r="D161" s="39"/>
      <c r="E161" s="39"/>
      <c r="F161" s="39"/>
      <c r="G161" s="39"/>
      <c r="H161" s="45"/>
    </row>
    <row r="162" s="2" customFormat="1" ht="16.8" customHeight="1">
      <c r="A162" s="39"/>
      <c r="B162" s="45"/>
      <c r="C162" s="302" t="s">
        <v>2651</v>
      </c>
      <c r="D162" s="302" t="s">
        <v>2755</v>
      </c>
      <c r="E162" s="17" t="s">
        <v>1458</v>
      </c>
      <c r="F162" s="303">
        <v>113.901</v>
      </c>
      <c r="G162" s="39"/>
      <c r="H162" s="45"/>
    </row>
    <row r="163" s="2" customFormat="1" ht="16.8" customHeight="1">
      <c r="A163" s="39"/>
      <c r="B163" s="45"/>
      <c r="C163" s="302" t="s">
        <v>2645</v>
      </c>
      <c r="D163" s="302" t="s">
        <v>2756</v>
      </c>
      <c r="E163" s="17" t="s">
        <v>1458</v>
      </c>
      <c r="F163" s="303">
        <v>113.901</v>
      </c>
      <c r="G163" s="39"/>
      <c r="H163" s="45"/>
    </row>
    <row r="164" s="2" customFormat="1" ht="7.44" customHeight="1">
      <c r="A164" s="39"/>
      <c r="B164" s="167"/>
      <c r="C164" s="168"/>
      <c r="D164" s="168"/>
      <c r="E164" s="168"/>
      <c r="F164" s="168"/>
      <c r="G164" s="168"/>
      <c r="H164" s="45"/>
    </row>
    <row r="165" s="2" customFormat="1">
      <c r="A165" s="39"/>
      <c r="B165" s="39"/>
      <c r="C165" s="39"/>
      <c r="D165" s="39"/>
      <c r="E165" s="39"/>
      <c r="F165" s="39"/>
      <c r="G165" s="39"/>
      <c r="H165" s="39"/>
    </row>
  </sheetData>
  <sheetProtection sheet="1" formatColumns="0" formatRows="0" objects="1" scenarios="1" spinCount="100000" saltValue="LpXv1S0irqkHEkmRRIgqKEK+6QVRblxBWlmUD6QO+iyrU4zhHlCf0DOzkOzW4BtBLqm/fh6s2jHiwuJ8bcFglQ==" hashValue="gubinUG4DAYdWTXg9hhRObe450XvfM1cJQHJS9gZJcDX98V5R71kfQhxkD2iO390iBRTayGOT9W6j3F7Z8DN/g=="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c r="AZ2" s="139" t="s">
        <v>125</v>
      </c>
      <c r="BA2" s="139" t="s">
        <v>126</v>
      </c>
      <c r="BB2" s="139" t="s">
        <v>127</v>
      </c>
      <c r="BC2" s="139" t="s">
        <v>128</v>
      </c>
      <c r="BD2" s="139" t="s">
        <v>86</v>
      </c>
    </row>
    <row r="3" s="1" customFormat="1" ht="6.96" customHeight="1">
      <c r="B3" s="140"/>
      <c r="C3" s="141"/>
      <c r="D3" s="141"/>
      <c r="E3" s="141"/>
      <c r="F3" s="141"/>
      <c r="G3" s="141"/>
      <c r="H3" s="141"/>
      <c r="I3" s="141"/>
      <c r="J3" s="141"/>
      <c r="K3" s="141"/>
      <c r="L3" s="20"/>
      <c r="AT3" s="17" t="s">
        <v>86</v>
      </c>
      <c r="AZ3" s="139" t="s">
        <v>129</v>
      </c>
      <c r="BA3" s="139" t="s">
        <v>130</v>
      </c>
      <c r="BB3" s="139" t="s">
        <v>127</v>
      </c>
      <c r="BC3" s="139" t="s">
        <v>131</v>
      </c>
      <c r="BD3" s="139" t="s">
        <v>86</v>
      </c>
    </row>
    <row r="4" s="1" customFormat="1" ht="24.96" customHeight="1">
      <c r="B4" s="20"/>
      <c r="D4" s="142" t="s">
        <v>132</v>
      </c>
      <c r="L4" s="20"/>
      <c r="M4" s="143" t="s">
        <v>10</v>
      </c>
      <c r="AT4" s="17" t="s">
        <v>4</v>
      </c>
      <c r="AZ4" s="139" t="s">
        <v>133</v>
      </c>
      <c r="BA4" s="139" t="s">
        <v>134</v>
      </c>
      <c r="BB4" s="139" t="s">
        <v>127</v>
      </c>
      <c r="BC4" s="139" t="s">
        <v>135</v>
      </c>
      <c r="BD4" s="139" t="s">
        <v>86</v>
      </c>
    </row>
    <row r="5" s="1" customFormat="1" ht="6.96" customHeight="1">
      <c r="B5" s="20"/>
      <c r="L5" s="20"/>
      <c r="AZ5" s="139" t="s">
        <v>136</v>
      </c>
      <c r="BA5" s="139" t="s">
        <v>137</v>
      </c>
      <c r="BB5" s="139" t="s">
        <v>127</v>
      </c>
      <c r="BC5" s="139" t="s">
        <v>138</v>
      </c>
      <c r="BD5" s="139" t="s">
        <v>86</v>
      </c>
    </row>
    <row r="6" s="1" customFormat="1" ht="12" customHeight="1">
      <c r="B6" s="20"/>
      <c r="D6" s="144" t="s">
        <v>16</v>
      </c>
      <c r="L6" s="20"/>
      <c r="AZ6" s="139" t="s">
        <v>139</v>
      </c>
      <c r="BA6" s="139" t="s">
        <v>140</v>
      </c>
      <c r="BB6" s="139" t="s">
        <v>127</v>
      </c>
      <c r="BC6" s="139" t="s">
        <v>141</v>
      </c>
      <c r="BD6" s="139" t="s">
        <v>86</v>
      </c>
    </row>
    <row r="7" s="1" customFormat="1" ht="16.5" customHeight="1">
      <c r="B7" s="20"/>
      <c r="E7" s="145" t="str">
        <f>'Rekapitulace zakázky'!K6</f>
        <v>Oprava zabezpečovacího zařízení v žst. Nový Bydžov</v>
      </c>
      <c r="F7" s="144"/>
      <c r="G7" s="144"/>
      <c r="H7" s="144"/>
      <c r="L7" s="20"/>
      <c r="AZ7" s="139" t="s">
        <v>142</v>
      </c>
      <c r="BA7" s="139" t="s">
        <v>143</v>
      </c>
      <c r="BB7" s="139" t="s">
        <v>127</v>
      </c>
      <c r="BC7" s="139" t="s">
        <v>144</v>
      </c>
      <c r="BD7" s="139" t="s">
        <v>86</v>
      </c>
    </row>
    <row r="8" s="1" customFormat="1" ht="12" customHeight="1">
      <c r="B8" s="20"/>
      <c r="D8" s="144" t="s">
        <v>145</v>
      </c>
      <c r="L8" s="20"/>
      <c r="AZ8" s="139" t="s">
        <v>146</v>
      </c>
      <c r="BA8" s="139" t="s">
        <v>147</v>
      </c>
      <c r="BB8" s="139" t="s">
        <v>127</v>
      </c>
      <c r="BC8" s="139" t="s">
        <v>148</v>
      </c>
      <c r="BD8" s="139" t="s">
        <v>86</v>
      </c>
    </row>
    <row r="9" s="2" customFormat="1" ht="16.5" customHeight="1">
      <c r="A9" s="39"/>
      <c r="B9" s="45"/>
      <c r="C9" s="39"/>
      <c r="D9" s="39"/>
      <c r="E9" s="145" t="s">
        <v>149</v>
      </c>
      <c r="F9" s="39"/>
      <c r="G9" s="39"/>
      <c r="H9" s="39"/>
      <c r="I9" s="39"/>
      <c r="J9" s="39"/>
      <c r="K9" s="39"/>
      <c r="L9" s="146"/>
      <c r="S9" s="39"/>
      <c r="T9" s="39"/>
      <c r="U9" s="39"/>
      <c r="V9" s="39"/>
      <c r="W9" s="39"/>
      <c r="X9" s="39"/>
      <c r="Y9" s="39"/>
      <c r="Z9" s="39"/>
      <c r="AA9" s="39"/>
      <c r="AB9" s="39"/>
      <c r="AC9" s="39"/>
      <c r="AD9" s="39"/>
      <c r="AE9" s="39"/>
      <c r="AZ9" s="139" t="s">
        <v>150</v>
      </c>
      <c r="BA9" s="139" t="s">
        <v>151</v>
      </c>
      <c r="BB9" s="139" t="s">
        <v>127</v>
      </c>
      <c r="BC9" s="139" t="s">
        <v>152</v>
      </c>
      <c r="BD9" s="139" t="s">
        <v>86</v>
      </c>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154</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ROUND(J104,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ROUND((SUM(BE104:BE613)),  2)</f>
        <v>0</v>
      </c>
      <c r="G35" s="39"/>
      <c r="H35" s="39"/>
      <c r="I35" s="159">
        <v>0.20999999999999999</v>
      </c>
      <c r="J35" s="158">
        <f>ROUND(((SUM(BE104:BE613))*I35),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ROUND((SUM(BF104:BF613)),  2)</f>
        <v>0</v>
      </c>
      <c r="G36" s="39"/>
      <c r="H36" s="39"/>
      <c r="I36" s="159">
        <v>0.14999999999999999</v>
      </c>
      <c r="J36" s="158">
        <f>ROUND(((SUM(BF104:BF613))*I36),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ROUND((SUM(BG104:BG613)),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ROUND((SUM(BH104:BH613)),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ROUND((SUM(BI104:BI613)),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149</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01 - Technologie zab. zař.</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J104</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159</v>
      </c>
      <c r="E64" s="179"/>
      <c r="F64" s="179"/>
      <c r="G64" s="179"/>
      <c r="H64" s="179"/>
      <c r="I64" s="179"/>
      <c r="J64" s="180">
        <f>J105</f>
        <v>0</v>
      </c>
      <c r="K64" s="177"/>
      <c r="L64" s="181"/>
      <c r="S64" s="9"/>
      <c r="T64" s="9"/>
      <c r="U64" s="9"/>
      <c r="V64" s="9"/>
      <c r="W64" s="9"/>
      <c r="X64" s="9"/>
      <c r="Y64" s="9"/>
      <c r="Z64" s="9"/>
      <c r="AA64" s="9"/>
      <c r="AB64" s="9"/>
      <c r="AC64" s="9"/>
      <c r="AD64" s="9"/>
      <c r="AE64" s="9"/>
    </row>
    <row r="65" hidden="1" s="10" customFormat="1" ht="19.92" customHeight="1">
      <c r="A65" s="10"/>
      <c r="B65" s="182"/>
      <c r="C65" s="126"/>
      <c r="D65" s="183" t="s">
        <v>160</v>
      </c>
      <c r="E65" s="184"/>
      <c r="F65" s="184"/>
      <c r="G65" s="184"/>
      <c r="H65" s="184"/>
      <c r="I65" s="184"/>
      <c r="J65" s="185">
        <f>J106</f>
        <v>0</v>
      </c>
      <c r="K65" s="126"/>
      <c r="L65" s="186"/>
      <c r="S65" s="10"/>
      <c r="T65" s="10"/>
      <c r="U65" s="10"/>
      <c r="V65" s="10"/>
      <c r="W65" s="10"/>
      <c r="X65" s="10"/>
      <c r="Y65" s="10"/>
      <c r="Z65" s="10"/>
      <c r="AA65" s="10"/>
      <c r="AB65" s="10"/>
      <c r="AC65" s="10"/>
      <c r="AD65" s="10"/>
      <c r="AE65" s="10"/>
    </row>
    <row r="66" hidden="1" s="10" customFormat="1" ht="19.92" customHeight="1">
      <c r="A66" s="10"/>
      <c r="B66" s="182"/>
      <c r="C66" s="126"/>
      <c r="D66" s="183" t="s">
        <v>161</v>
      </c>
      <c r="E66" s="184"/>
      <c r="F66" s="184"/>
      <c r="G66" s="184"/>
      <c r="H66" s="184"/>
      <c r="I66" s="184"/>
      <c r="J66" s="185">
        <f>J241</f>
        <v>0</v>
      </c>
      <c r="K66" s="126"/>
      <c r="L66" s="186"/>
      <c r="S66" s="10"/>
      <c r="T66" s="10"/>
      <c r="U66" s="10"/>
      <c r="V66" s="10"/>
      <c r="W66" s="10"/>
      <c r="X66" s="10"/>
      <c r="Y66" s="10"/>
      <c r="Z66" s="10"/>
      <c r="AA66" s="10"/>
      <c r="AB66" s="10"/>
      <c r="AC66" s="10"/>
      <c r="AD66" s="10"/>
      <c r="AE66" s="10"/>
    </row>
    <row r="67" hidden="1" s="9" customFormat="1" ht="24.96" customHeight="1">
      <c r="A67" s="9"/>
      <c r="B67" s="176"/>
      <c r="C67" s="177"/>
      <c r="D67" s="178" t="s">
        <v>162</v>
      </c>
      <c r="E67" s="179"/>
      <c r="F67" s="179"/>
      <c r="G67" s="179"/>
      <c r="H67" s="179"/>
      <c r="I67" s="179"/>
      <c r="J67" s="180">
        <f>J265</f>
        <v>0</v>
      </c>
      <c r="K67" s="177"/>
      <c r="L67" s="181"/>
      <c r="S67" s="9"/>
      <c r="T67" s="9"/>
      <c r="U67" s="9"/>
      <c r="V67" s="9"/>
      <c r="W67" s="9"/>
      <c r="X67" s="9"/>
      <c r="Y67" s="9"/>
      <c r="Z67" s="9"/>
      <c r="AA67" s="9"/>
      <c r="AB67" s="9"/>
      <c r="AC67" s="9"/>
      <c r="AD67" s="9"/>
      <c r="AE67" s="9"/>
    </row>
    <row r="68" hidden="1" s="9" customFormat="1" ht="24.96" customHeight="1">
      <c r="A68" s="9"/>
      <c r="B68" s="176"/>
      <c r="C68" s="177"/>
      <c r="D68" s="178" t="s">
        <v>163</v>
      </c>
      <c r="E68" s="179"/>
      <c r="F68" s="179"/>
      <c r="G68" s="179"/>
      <c r="H68" s="179"/>
      <c r="I68" s="179"/>
      <c r="J68" s="180">
        <f>J278</f>
        <v>0</v>
      </c>
      <c r="K68" s="177"/>
      <c r="L68" s="181"/>
      <c r="S68" s="9"/>
      <c r="T68" s="9"/>
      <c r="U68" s="9"/>
      <c r="V68" s="9"/>
      <c r="W68" s="9"/>
      <c r="X68" s="9"/>
      <c r="Y68" s="9"/>
      <c r="Z68" s="9"/>
      <c r="AA68" s="9"/>
      <c r="AB68" s="9"/>
      <c r="AC68" s="9"/>
      <c r="AD68" s="9"/>
      <c r="AE68" s="9"/>
    </row>
    <row r="69" hidden="1" s="9" customFormat="1" ht="24.96" customHeight="1">
      <c r="A69" s="9"/>
      <c r="B69" s="176"/>
      <c r="C69" s="177"/>
      <c r="D69" s="178" t="s">
        <v>164</v>
      </c>
      <c r="E69" s="179"/>
      <c r="F69" s="179"/>
      <c r="G69" s="179"/>
      <c r="H69" s="179"/>
      <c r="I69" s="179"/>
      <c r="J69" s="180">
        <f>J290</f>
        <v>0</v>
      </c>
      <c r="K69" s="177"/>
      <c r="L69" s="181"/>
      <c r="S69" s="9"/>
      <c r="T69" s="9"/>
      <c r="U69" s="9"/>
      <c r="V69" s="9"/>
      <c r="W69" s="9"/>
      <c r="X69" s="9"/>
      <c r="Y69" s="9"/>
      <c r="Z69" s="9"/>
      <c r="AA69" s="9"/>
      <c r="AB69" s="9"/>
      <c r="AC69" s="9"/>
      <c r="AD69" s="9"/>
      <c r="AE69" s="9"/>
    </row>
    <row r="70" hidden="1" s="10" customFormat="1" ht="19.92" customHeight="1">
      <c r="A70" s="10"/>
      <c r="B70" s="182"/>
      <c r="C70" s="126"/>
      <c r="D70" s="183" t="s">
        <v>165</v>
      </c>
      <c r="E70" s="184"/>
      <c r="F70" s="184"/>
      <c r="G70" s="184"/>
      <c r="H70" s="184"/>
      <c r="I70" s="184"/>
      <c r="J70" s="185">
        <f>J332</f>
        <v>0</v>
      </c>
      <c r="K70" s="126"/>
      <c r="L70" s="186"/>
      <c r="S70" s="10"/>
      <c r="T70" s="10"/>
      <c r="U70" s="10"/>
      <c r="V70" s="10"/>
      <c r="W70" s="10"/>
      <c r="X70" s="10"/>
      <c r="Y70" s="10"/>
      <c r="Z70" s="10"/>
      <c r="AA70" s="10"/>
      <c r="AB70" s="10"/>
      <c r="AC70" s="10"/>
      <c r="AD70" s="10"/>
      <c r="AE70" s="10"/>
    </row>
    <row r="71" hidden="1" s="9" customFormat="1" ht="24.96" customHeight="1">
      <c r="A71" s="9"/>
      <c r="B71" s="176"/>
      <c r="C71" s="177"/>
      <c r="D71" s="178" t="s">
        <v>166</v>
      </c>
      <c r="E71" s="179"/>
      <c r="F71" s="179"/>
      <c r="G71" s="179"/>
      <c r="H71" s="179"/>
      <c r="I71" s="179"/>
      <c r="J71" s="180">
        <f>J347</f>
        <v>0</v>
      </c>
      <c r="K71" s="177"/>
      <c r="L71" s="181"/>
      <c r="S71" s="9"/>
      <c r="T71" s="9"/>
      <c r="U71" s="9"/>
      <c r="V71" s="9"/>
      <c r="W71" s="9"/>
      <c r="X71" s="9"/>
      <c r="Y71" s="9"/>
      <c r="Z71" s="9"/>
      <c r="AA71" s="9"/>
      <c r="AB71" s="9"/>
      <c r="AC71" s="9"/>
      <c r="AD71" s="9"/>
      <c r="AE71" s="9"/>
    </row>
    <row r="72" hidden="1" s="9" customFormat="1" ht="24.96" customHeight="1">
      <c r="A72" s="9"/>
      <c r="B72" s="176"/>
      <c r="C72" s="177"/>
      <c r="D72" s="178" t="s">
        <v>167</v>
      </c>
      <c r="E72" s="179"/>
      <c r="F72" s="179"/>
      <c r="G72" s="179"/>
      <c r="H72" s="179"/>
      <c r="I72" s="179"/>
      <c r="J72" s="180">
        <f>J382</f>
        <v>0</v>
      </c>
      <c r="K72" s="177"/>
      <c r="L72" s="181"/>
      <c r="S72" s="9"/>
      <c r="T72" s="9"/>
      <c r="U72" s="9"/>
      <c r="V72" s="9"/>
      <c r="W72" s="9"/>
      <c r="X72" s="9"/>
      <c r="Y72" s="9"/>
      <c r="Z72" s="9"/>
      <c r="AA72" s="9"/>
      <c r="AB72" s="9"/>
      <c r="AC72" s="9"/>
      <c r="AD72" s="9"/>
      <c r="AE72" s="9"/>
    </row>
    <row r="73" hidden="1" s="9" customFormat="1" ht="24.96" customHeight="1">
      <c r="A73" s="9"/>
      <c r="B73" s="176"/>
      <c r="C73" s="177"/>
      <c r="D73" s="178" t="s">
        <v>168</v>
      </c>
      <c r="E73" s="179"/>
      <c r="F73" s="179"/>
      <c r="G73" s="179"/>
      <c r="H73" s="179"/>
      <c r="I73" s="179"/>
      <c r="J73" s="180">
        <f>J393</f>
        <v>0</v>
      </c>
      <c r="K73" s="177"/>
      <c r="L73" s="181"/>
      <c r="S73" s="9"/>
      <c r="T73" s="9"/>
      <c r="U73" s="9"/>
      <c r="V73" s="9"/>
      <c r="W73" s="9"/>
      <c r="X73" s="9"/>
      <c r="Y73" s="9"/>
      <c r="Z73" s="9"/>
      <c r="AA73" s="9"/>
      <c r="AB73" s="9"/>
      <c r="AC73" s="9"/>
      <c r="AD73" s="9"/>
      <c r="AE73" s="9"/>
    </row>
    <row r="74" hidden="1" s="9" customFormat="1" ht="24.96" customHeight="1">
      <c r="A74" s="9"/>
      <c r="B74" s="176"/>
      <c r="C74" s="177"/>
      <c r="D74" s="178" t="s">
        <v>169</v>
      </c>
      <c r="E74" s="179"/>
      <c r="F74" s="179"/>
      <c r="G74" s="179"/>
      <c r="H74" s="179"/>
      <c r="I74" s="179"/>
      <c r="J74" s="180">
        <f>J414</f>
        <v>0</v>
      </c>
      <c r="K74" s="177"/>
      <c r="L74" s="181"/>
      <c r="S74" s="9"/>
      <c r="T74" s="9"/>
      <c r="U74" s="9"/>
      <c r="V74" s="9"/>
      <c r="W74" s="9"/>
      <c r="X74" s="9"/>
      <c r="Y74" s="9"/>
      <c r="Z74" s="9"/>
      <c r="AA74" s="9"/>
      <c r="AB74" s="9"/>
      <c r="AC74" s="9"/>
      <c r="AD74" s="9"/>
      <c r="AE74" s="9"/>
    </row>
    <row r="75" hidden="1" s="9" customFormat="1" ht="24.96" customHeight="1">
      <c r="A75" s="9"/>
      <c r="B75" s="176"/>
      <c r="C75" s="177"/>
      <c r="D75" s="178" t="s">
        <v>170</v>
      </c>
      <c r="E75" s="179"/>
      <c r="F75" s="179"/>
      <c r="G75" s="179"/>
      <c r="H75" s="179"/>
      <c r="I75" s="179"/>
      <c r="J75" s="180">
        <f>J445</f>
        <v>0</v>
      </c>
      <c r="K75" s="177"/>
      <c r="L75" s="181"/>
      <c r="S75" s="9"/>
      <c r="T75" s="9"/>
      <c r="U75" s="9"/>
      <c r="V75" s="9"/>
      <c r="W75" s="9"/>
      <c r="X75" s="9"/>
      <c r="Y75" s="9"/>
      <c r="Z75" s="9"/>
      <c r="AA75" s="9"/>
      <c r="AB75" s="9"/>
      <c r="AC75" s="9"/>
      <c r="AD75" s="9"/>
      <c r="AE75" s="9"/>
    </row>
    <row r="76" hidden="1" s="10" customFormat="1" ht="19.92" customHeight="1">
      <c r="A76" s="10"/>
      <c r="B76" s="182"/>
      <c r="C76" s="126"/>
      <c r="D76" s="183" t="s">
        <v>171</v>
      </c>
      <c r="E76" s="184"/>
      <c r="F76" s="184"/>
      <c r="G76" s="184"/>
      <c r="H76" s="184"/>
      <c r="I76" s="184"/>
      <c r="J76" s="185">
        <f>J461</f>
        <v>0</v>
      </c>
      <c r="K76" s="126"/>
      <c r="L76" s="186"/>
      <c r="S76" s="10"/>
      <c r="T76" s="10"/>
      <c r="U76" s="10"/>
      <c r="V76" s="10"/>
      <c r="W76" s="10"/>
      <c r="X76" s="10"/>
      <c r="Y76" s="10"/>
      <c r="Z76" s="10"/>
      <c r="AA76" s="10"/>
      <c r="AB76" s="10"/>
      <c r="AC76" s="10"/>
      <c r="AD76" s="10"/>
      <c r="AE76" s="10"/>
    </row>
    <row r="77" hidden="1" s="9" customFormat="1" ht="24.96" customHeight="1">
      <c r="A77" s="9"/>
      <c r="B77" s="176"/>
      <c r="C77" s="177"/>
      <c r="D77" s="178" t="s">
        <v>172</v>
      </c>
      <c r="E77" s="179"/>
      <c r="F77" s="179"/>
      <c r="G77" s="179"/>
      <c r="H77" s="179"/>
      <c r="I77" s="179"/>
      <c r="J77" s="180">
        <f>J531</f>
        <v>0</v>
      </c>
      <c r="K77" s="177"/>
      <c r="L77" s="181"/>
      <c r="S77" s="9"/>
      <c r="T77" s="9"/>
      <c r="U77" s="9"/>
      <c r="V77" s="9"/>
      <c r="W77" s="9"/>
      <c r="X77" s="9"/>
      <c r="Y77" s="9"/>
      <c r="Z77" s="9"/>
      <c r="AA77" s="9"/>
      <c r="AB77" s="9"/>
      <c r="AC77" s="9"/>
      <c r="AD77" s="9"/>
      <c r="AE77" s="9"/>
    </row>
    <row r="78" hidden="1" s="9" customFormat="1" ht="24.96" customHeight="1">
      <c r="A78" s="9"/>
      <c r="B78" s="176"/>
      <c r="C78" s="177"/>
      <c r="D78" s="178" t="s">
        <v>173</v>
      </c>
      <c r="E78" s="179"/>
      <c r="F78" s="179"/>
      <c r="G78" s="179"/>
      <c r="H78" s="179"/>
      <c r="I78" s="179"/>
      <c r="J78" s="180">
        <f>J538</f>
        <v>0</v>
      </c>
      <c r="K78" s="177"/>
      <c r="L78" s="181"/>
      <c r="S78" s="9"/>
      <c r="T78" s="9"/>
      <c r="U78" s="9"/>
      <c r="V78" s="9"/>
      <c r="W78" s="9"/>
      <c r="X78" s="9"/>
      <c r="Y78" s="9"/>
      <c r="Z78" s="9"/>
      <c r="AA78" s="9"/>
      <c r="AB78" s="9"/>
      <c r="AC78" s="9"/>
      <c r="AD78" s="9"/>
      <c r="AE78" s="9"/>
    </row>
    <row r="79" hidden="1" s="9" customFormat="1" ht="24.96" customHeight="1">
      <c r="A79" s="9"/>
      <c r="B79" s="176"/>
      <c r="C79" s="177"/>
      <c r="D79" s="178" t="s">
        <v>174</v>
      </c>
      <c r="E79" s="179"/>
      <c r="F79" s="179"/>
      <c r="G79" s="179"/>
      <c r="H79" s="179"/>
      <c r="I79" s="179"/>
      <c r="J79" s="180">
        <f>J549</f>
        <v>0</v>
      </c>
      <c r="K79" s="177"/>
      <c r="L79" s="181"/>
      <c r="S79" s="9"/>
      <c r="T79" s="9"/>
      <c r="U79" s="9"/>
      <c r="V79" s="9"/>
      <c r="W79" s="9"/>
      <c r="X79" s="9"/>
      <c r="Y79" s="9"/>
      <c r="Z79" s="9"/>
      <c r="AA79" s="9"/>
      <c r="AB79" s="9"/>
      <c r="AC79" s="9"/>
      <c r="AD79" s="9"/>
      <c r="AE79" s="9"/>
    </row>
    <row r="80" hidden="1" s="10" customFormat="1" ht="19.92" customHeight="1">
      <c r="A80" s="10"/>
      <c r="B80" s="182"/>
      <c r="C80" s="126"/>
      <c r="D80" s="183" t="s">
        <v>175</v>
      </c>
      <c r="E80" s="184"/>
      <c r="F80" s="184"/>
      <c r="G80" s="184"/>
      <c r="H80" s="184"/>
      <c r="I80" s="184"/>
      <c r="J80" s="185">
        <f>J575</f>
        <v>0</v>
      </c>
      <c r="K80" s="126"/>
      <c r="L80" s="186"/>
      <c r="S80" s="10"/>
      <c r="T80" s="10"/>
      <c r="U80" s="10"/>
      <c r="V80" s="10"/>
      <c r="W80" s="10"/>
      <c r="X80" s="10"/>
      <c r="Y80" s="10"/>
      <c r="Z80" s="10"/>
      <c r="AA80" s="10"/>
      <c r="AB80" s="10"/>
      <c r="AC80" s="10"/>
      <c r="AD80" s="10"/>
      <c r="AE80" s="10"/>
    </row>
    <row r="81" hidden="1" s="10" customFormat="1" ht="19.92" customHeight="1">
      <c r="A81" s="10"/>
      <c r="B81" s="182"/>
      <c r="C81" s="126"/>
      <c r="D81" s="183" t="s">
        <v>176</v>
      </c>
      <c r="E81" s="184"/>
      <c r="F81" s="184"/>
      <c r="G81" s="184"/>
      <c r="H81" s="184"/>
      <c r="I81" s="184"/>
      <c r="J81" s="185">
        <f>J597</f>
        <v>0</v>
      </c>
      <c r="K81" s="126"/>
      <c r="L81" s="186"/>
      <c r="S81" s="10"/>
      <c r="T81" s="10"/>
      <c r="U81" s="10"/>
      <c r="V81" s="10"/>
      <c r="W81" s="10"/>
      <c r="X81" s="10"/>
      <c r="Y81" s="10"/>
      <c r="Z81" s="10"/>
      <c r="AA81" s="10"/>
      <c r="AB81" s="10"/>
      <c r="AC81" s="10"/>
      <c r="AD81" s="10"/>
      <c r="AE81" s="10"/>
    </row>
    <row r="82" hidden="1" s="9" customFormat="1" ht="24.96" customHeight="1">
      <c r="A82" s="9"/>
      <c r="B82" s="176"/>
      <c r="C82" s="177"/>
      <c r="D82" s="178" t="s">
        <v>177</v>
      </c>
      <c r="E82" s="179"/>
      <c r="F82" s="179"/>
      <c r="G82" s="179"/>
      <c r="H82" s="179"/>
      <c r="I82" s="179"/>
      <c r="J82" s="180">
        <f>J600</f>
        <v>0</v>
      </c>
      <c r="K82" s="177"/>
      <c r="L82" s="181"/>
      <c r="S82" s="9"/>
      <c r="T82" s="9"/>
      <c r="U82" s="9"/>
      <c r="V82" s="9"/>
      <c r="W82" s="9"/>
      <c r="X82" s="9"/>
      <c r="Y82" s="9"/>
      <c r="Z82" s="9"/>
      <c r="AA82" s="9"/>
      <c r="AB82" s="9"/>
      <c r="AC82" s="9"/>
      <c r="AD82" s="9"/>
      <c r="AE82" s="9"/>
    </row>
    <row r="83" hidden="1" s="2" customFormat="1" ht="21.84"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hidden="1" s="2" customFormat="1" ht="6.96" customHeight="1">
      <c r="A84" s="39"/>
      <c r="B84" s="60"/>
      <c r="C84" s="61"/>
      <c r="D84" s="61"/>
      <c r="E84" s="61"/>
      <c r="F84" s="61"/>
      <c r="G84" s="61"/>
      <c r="H84" s="61"/>
      <c r="I84" s="61"/>
      <c r="J84" s="61"/>
      <c r="K84" s="61"/>
      <c r="L84" s="146"/>
      <c r="S84" s="39"/>
      <c r="T84" s="39"/>
      <c r="U84" s="39"/>
      <c r="V84" s="39"/>
      <c r="W84" s="39"/>
      <c r="X84" s="39"/>
      <c r="Y84" s="39"/>
      <c r="Z84" s="39"/>
      <c r="AA84" s="39"/>
      <c r="AB84" s="39"/>
      <c r="AC84" s="39"/>
      <c r="AD84" s="39"/>
      <c r="AE84" s="39"/>
    </row>
    <row r="85" hidden="1"/>
    <row r="86" hidden="1"/>
    <row r="87" hidden="1"/>
    <row r="88" s="2" customFormat="1" ht="6.96" customHeight="1">
      <c r="A88" s="39"/>
      <c r="B88" s="62"/>
      <c r="C88" s="63"/>
      <c r="D88" s="63"/>
      <c r="E88" s="63"/>
      <c r="F88" s="63"/>
      <c r="G88" s="63"/>
      <c r="H88" s="63"/>
      <c r="I88" s="63"/>
      <c r="J88" s="63"/>
      <c r="K88" s="63"/>
      <c r="L88" s="146"/>
      <c r="S88" s="39"/>
      <c r="T88" s="39"/>
      <c r="U88" s="39"/>
      <c r="V88" s="39"/>
      <c r="W88" s="39"/>
      <c r="X88" s="39"/>
      <c r="Y88" s="39"/>
      <c r="Z88" s="39"/>
      <c r="AA88" s="39"/>
      <c r="AB88" s="39"/>
      <c r="AC88" s="39"/>
      <c r="AD88" s="39"/>
      <c r="AE88" s="39"/>
    </row>
    <row r="89" s="2" customFormat="1" ht="24.96" customHeight="1">
      <c r="A89" s="39"/>
      <c r="B89" s="40"/>
      <c r="C89" s="23" t="s">
        <v>178</v>
      </c>
      <c r="D89" s="41"/>
      <c r="E89" s="41"/>
      <c r="F89" s="41"/>
      <c r="G89" s="41"/>
      <c r="H89" s="41"/>
      <c r="I89" s="41"/>
      <c r="J89" s="41"/>
      <c r="K89" s="41"/>
      <c r="L89" s="146"/>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46"/>
      <c r="S90" s="39"/>
      <c r="T90" s="39"/>
      <c r="U90" s="39"/>
      <c r="V90" s="39"/>
      <c r="W90" s="39"/>
      <c r="X90" s="39"/>
      <c r="Y90" s="39"/>
      <c r="Z90" s="39"/>
      <c r="AA90" s="39"/>
      <c r="AB90" s="39"/>
      <c r="AC90" s="39"/>
      <c r="AD90" s="39"/>
      <c r="AE90" s="39"/>
    </row>
    <row r="91" s="2" customFormat="1" ht="12" customHeight="1">
      <c r="A91" s="39"/>
      <c r="B91" s="40"/>
      <c r="C91" s="32" t="s">
        <v>16</v>
      </c>
      <c r="D91" s="41"/>
      <c r="E91" s="41"/>
      <c r="F91" s="41"/>
      <c r="G91" s="41"/>
      <c r="H91" s="41"/>
      <c r="I91" s="41"/>
      <c r="J91" s="41"/>
      <c r="K91" s="41"/>
      <c r="L91" s="146"/>
      <c r="S91" s="39"/>
      <c r="T91" s="39"/>
      <c r="U91" s="39"/>
      <c r="V91" s="39"/>
      <c r="W91" s="39"/>
      <c r="X91" s="39"/>
      <c r="Y91" s="39"/>
      <c r="Z91" s="39"/>
      <c r="AA91" s="39"/>
      <c r="AB91" s="39"/>
      <c r="AC91" s="39"/>
      <c r="AD91" s="39"/>
      <c r="AE91" s="39"/>
    </row>
    <row r="92" s="2" customFormat="1" ht="16.5" customHeight="1">
      <c r="A92" s="39"/>
      <c r="B92" s="40"/>
      <c r="C92" s="41"/>
      <c r="D92" s="41"/>
      <c r="E92" s="171" t="str">
        <f>E7</f>
        <v>Oprava zabezpečovacího zařízení v žst. Nový Bydžov</v>
      </c>
      <c r="F92" s="32"/>
      <c r="G92" s="32"/>
      <c r="H92" s="32"/>
      <c r="I92" s="41"/>
      <c r="J92" s="41"/>
      <c r="K92" s="41"/>
      <c r="L92" s="146"/>
      <c r="S92" s="39"/>
      <c r="T92" s="39"/>
      <c r="U92" s="39"/>
      <c r="V92" s="39"/>
      <c r="W92" s="39"/>
      <c r="X92" s="39"/>
      <c r="Y92" s="39"/>
      <c r="Z92" s="39"/>
      <c r="AA92" s="39"/>
      <c r="AB92" s="39"/>
      <c r="AC92" s="39"/>
      <c r="AD92" s="39"/>
      <c r="AE92" s="39"/>
    </row>
    <row r="93" s="1" customFormat="1" ht="12" customHeight="1">
      <c r="B93" s="21"/>
      <c r="C93" s="32" t="s">
        <v>145</v>
      </c>
      <c r="D93" s="22"/>
      <c r="E93" s="22"/>
      <c r="F93" s="22"/>
      <c r="G93" s="22"/>
      <c r="H93" s="22"/>
      <c r="I93" s="22"/>
      <c r="J93" s="22"/>
      <c r="K93" s="22"/>
      <c r="L93" s="20"/>
    </row>
    <row r="94" s="2" customFormat="1" ht="16.5" customHeight="1">
      <c r="A94" s="39"/>
      <c r="B94" s="40"/>
      <c r="C94" s="41"/>
      <c r="D94" s="41"/>
      <c r="E94" s="171" t="s">
        <v>149</v>
      </c>
      <c r="F94" s="41"/>
      <c r="G94" s="41"/>
      <c r="H94" s="41"/>
      <c r="I94" s="41"/>
      <c r="J94" s="41"/>
      <c r="K94" s="41"/>
      <c r="L94" s="146"/>
      <c r="S94" s="39"/>
      <c r="T94" s="39"/>
      <c r="U94" s="39"/>
      <c r="V94" s="39"/>
      <c r="W94" s="39"/>
      <c r="X94" s="39"/>
      <c r="Y94" s="39"/>
      <c r="Z94" s="39"/>
      <c r="AA94" s="39"/>
      <c r="AB94" s="39"/>
      <c r="AC94" s="39"/>
      <c r="AD94" s="39"/>
      <c r="AE94" s="39"/>
    </row>
    <row r="95" s="2" customFormat="1" ht="12" customHeight="1">
      <c r="A95" s="39"/>
      <c r="B95" s="40"/>
      <c r="C95" s="32" t="s">
        <v>153</v>
      </c>
      <c r="D95" s="41"/>
      <c r="E95" s="41"/>
      <c r="F95" s="41"/>
      <c r="G95" s="41"/>
      <c r="H95" s="41"/>
      <c r="I95" s="41"/>
      <c r="J95" s="41"/>
      <c r="K95" s="41"/>
      <c r="L95" s="146"/>
      <c r="S95" s="39"/>
      <c r="T95" s="39"/>
      <c r="U95" s="39"/>
      <c r="V95" s="39"/>
      <c r="W95" s="39"/>
      <c r="X95" s="39"/>
      <c r="Y95" s="39"/>
      <c r="Z95" s="39"/>
      <c r="AA95" s="39"/>
      <c r="AB95" s="39"/>
      <c r="AC95" s="39"/>
      <c r="AD95" s="39"/>
      <c r="AE95" s="39"/>
    </row>
    <row r="96" s="2" customFormat="1" ht="16.5" customHeight="1">
      <c r="A96" s="39"/>
      <c r="B96" s="40"/>
      <c r="C96" s="41"/>
      <c r="D96" s="41"/>
      <c r="E96" s="70" t="str">
        <f>E11</f>
        <v>01 - Technologie zab. zař.</v>
      </c>
      <c r="F96" s="41"/>
      <c r="G96" s="41"/>
      <c r="H96" s="41"/>
      <c r="I96" s="41"/>
      <c r="J96" s="41"/>
      <c r="K96" s="41"/>
      <c r="L96" s="146"/>
      <c r="S96" s="39"/>
      <c r="T96" s="39"/>
      <c r="U96" s="39"/>
      <c r="V96" s="39"/>
      <c r="W96" s="39"/>
      <c r="X96" s="39"/>
      <c r="Y96" s="39"/>
      <c r="Z96" s="39"/>
      <c r="AA96" s="39"/>
      <c r="AB96" s="39"/>
      <c r="AC96" s="39"/>
      <c r="AD96" s="39"/>
      <c r="AE96" s="39"/>
    </row>
    <row r="97" s="2" customFormat="1" ht="6.96" customHeight="1">
      <c r="A97" s="39"/>
      <c r="B97" s="40"/>
      <c r="C97" s="41"/>
      <c r="D97" s="41"/>
      <c r="E97" s="41"/>
      <c r="F97" s="41"/>
      <c r="G97" s="41"/>
      <c r="H97" s="41"/>
      <c r="I97" s="41"/>
      <c r="J97" s="41"/>
      <c r="K97" s="41"/>
      <c r="L97" s="146"/>
      <c r="S97" s="39"/>
      <c r="T97" s="39"/>
      <c r="U97" s="39"/>
      <c r="V97" s="39"/>
      <c r="W97" s="39"/>
      <c r="X97" s="39"/>
      <c r="Y97" s="39"/>
      <c r="Z97" s="39"/>
      <c r="AA97" s="39"/>
      <c r="AB97" s="39"/>
      <c r="AC97" s="39"/>
      <c r="AD97" s="39"/>
      <c r="AE97" s="39"/>
    </row>
    <row r="98" s="2" customFormat="1" ht="12" customHeight="1">
      <c r="A98" s="39"/>
      <c r="B98" s="40"/>
      <c r="C98" s="32" t="s">
        <v>22</v>
      </c>
      <c r="D98" s="41"/>
      <c r="E98" s="41"/>
      <c r="F98" s="27" t="str">
        <f>F14</f>
        <v>žst. Nový Bydžov</v>
      </c>
      <c r="G98" s="41"/>
      <c r="H98" s="41"/>
      <c r="I98" s="32" t="s">
        <v>24</v>
      </c>
      <c r="J98" s="73" t="str">
        <f>IF(J14="","",J14)</f>
        <v>14. 6. 2023</v>
      </c>
      <c r="K98" s="41"/>
      <c r="L98" s="146"/>
      <c r="S98" s="39"/>
      <c r="T98" s="39"/>
      <c r="U98" s="39"/>
      <c r="V98" s="39"/>
      <c r="W98" s="39"/>
      <c r="X98" s="39"/>
      <c r="Y98" s="39"/>
      <c r="Z98" s="39"/>
      <c r="AA98" s="39"/>
      <c r="AB98" s="39"/>
      <c r="AC98" s="39"/>
      <c r="AD98" s="39"/>
      <c r="AE98" s="39"/>
    </row>
    <row r="99" s="2" customFormat="1" ht="6.96" customHeight="1">
      <c r="A99" s="39"/>
      <c r="B99" s="40"/>
      <c r="C99" s="41"/>
      <c r="D99" s="41"/>
      <c r="E99" s="41"/>
      <c r="F99" s="41"/>
      <c r="G99" s="41"/>
      <c r="H99" s="41"/>
      <c r="I99" s="41"/>
      <c r="J99" s="41"/>
      <c r="K99" s="41"/>
      <c r="L99" s="146"/>
      <c r="S99" s="39"/>
      <c r="T99" s="39"/>
      <c r="U99" s="39"/>
      <c r="V99" s="39"/>
      <c r="W99" s="39"/>
      <c r="X99" s="39"/>
      <c r="Y99" s="39"/>
      <c r="Z99" s="39"/>
      <c r="AA99" s="39"/>
      <c r="AB99" s="39"/>
      <c r="AC99" s="39"/>
      <c r="AD99" s="39"/>
      <c r="AE99" s="39"/>
    </row>
    <row r="100" s="2" customFormat="1" ht="15.15" customHeight="1">
      <c r="A100" s="39"/>
      <c r="B100" s="40"/>
      <c r="C100" s="32" t="s">
        <v>30</v>
      </c>
      <c r="D100" s="41"/>
      <c r="E100" s="41"/>
      <c r="F100" s="27" t="str">
        <f>E17</f>
        <v>Správa železnic, s.o., Oblastní ředitelství HK</v>
      </c>
      <c r="G100" s="41"/>
      <c r="H100" s="41"/>
      <c r="I100" s="32" t="s">
        <v>37</v>
      </c>
      <c r="J100" s="37" t="str">
        <f>E23</f>
        <v>Signal Projekt s.r.o.</v>
      </c>
      <c r="K100" s="41"/>
      <c r="L100" s="146"/>
      <c r="S100" s="39"/>
      <c r="T100" s="39"/>
      <c r="U100" s="39"/>
      <c r="V100" s="39"/>
      <c r="W100" s="39"/>
      <c r="X100" s="39"/>
      <c r="Y100" s="39"/>
      <c r="Z100" s="39"/>
      <c r="AA100" s="39"/>
      <c r="AB100" s="39"/>
      <c r="AC100" s="39"/>
      <c r="AD100" s="39"/>
      <c r="AE100" s="39"/>
    </row>
    <row r="101" s="2" customFormat="1" ht="15.15" customHeight="1">
      <c r="A101" s="39"/>
      <c r="B101" s="40"/>
      <c r="C101" s="32" t="s">
        <v>35</v>
      </c>
      <c r="D101" s="41"/>
      <c r="E101" s="41"/>
      <c r="F101" s="27" t="str">
        <f>IF(E20="","",E20)</f>
        <v>Vyplň údaj</v>
      </c>
      <c r="G101" s="41"/>
      <c r="H101" s="41"/>
      <c r="I101" s="32" t="s">
        <v>40</v>
      </c>
      <c r="J101" s="37" t="str">
        <f>E26</f>
        <v>Signal Projekt s.r.o.</v>
      </c>
      <c r="K101" s="41"/>
      <c r="L101" s="146"/>
      <c r="S101" s="39"/>
      <c r="T101" s="39"/>
      <c r="U101" s="39"/>
      <c r="V101" s="39"/>
      <c r="W101" s="39"/>
      <c r="X101" s="39"/>
      <c r="Y101" s="39"/>
      <c r="Z101" s="39"/>
      <c r="AA101" s="39"/>
      <c r="AB101" s="39"/>
      <c r="AC101" s="39"/>
      <c r="AD101" s="39"/>
      <c r="AE101" s="39"/>
    </row>
    <row r="102" s="2" customFormat="1" ht="10.32" customHeight="1">
      <c r="A102" s="39"/>
      <c r="B102" s="40"/>
      <c r="C102" s="41"/>
      <c r="D102" s="41"/>
      <c r="E102" s="41"/>
      <c r="F102" s="41"/>
      <c r="G102" s="41"/>
      <c r="H102" s="41"/>
      <c r="I102" s="41"/>
      <c r="J102" s="41"/>
      <c r="K102" s="41"/>
      <c r="L102" s="146"/>
      <c r="S102" s="39"/>
      <c r="T102" s="39"/>
      <c r="U102" s="39"/>
      <c r="V102" s="39"/>
      <c r="W102" s="39"/>
      <c r="X102" s="39"/>
      <c r="Y102" s="39"/>
      <c r="Z102" s="39"/>
      <c r="AA102" s="39"/>
      <c r="AB102" s="39"/>
      <c r="AC102" s="39"/>
      <c r="AD102" s="39"/>
      <c r="AE102" s="39"/>
    </row>
    <row r="103" s="11" customFormat="1" ht="29.28" customHeight="1">
      <c r="A103" s="187"/>
      <c r="B103" s="188"/>
      <c r="C103" s="189" t="s">
        <v>179</v>
      </c>
      <c r="D103" s="190" t="s">
        <v>62</v>
      </c>
      <c r="E103" s="190" t="s">
        <v>58</v>
      </c>
      <c r="F103" s="190" t="s">
        <v>59</v>
      </c>
      <c r="G103" s="190" t="s">
        <v>180</v>
      </c>
      <c r="H103" s="190" t="s">
        <v>181</v>
      </c>
      <c r="I103" s="190" t="s">
        <v>182</v>
      </c>
      <c r="J103" s="190" t="s">
        <v>157</v>
      </c>
      <c r="K103" s="191" t="s">
        <v>183</v>
      </c>
      <c r="L103" s="192"/>
      <c r="M103" s="93" t="s">
        <v>32</v>
      </c>
      <c r="N103" s="94" t="s">
        <v>47</v>
      </c>
      <c r="O103" s="94" t="s">
        <v>184</v>
      </c>
      <c r="P103" s="94" t="s">
        <v>185</v>
      </c>
      <c r="Q103" s="94" t="s">
        <v>186</v>
      </c>
      <c r="R103" s="94" t="s">
        <v>187</v>
      </c>
      <c r="S103" s="94" t="s">
        <v>188</v>
      </c>
      <c r="T103" s="95" t="s">
        <v>189</v>
      </c>
      <c r="U103" s="187"/>
      <c r="V103" s="187"/>
      <c r="W103" s="187"/>
      <c r="X103" s="187"/>
      <c r="Y103" s="187"/>
      <c r="Z103" s="187"/>
      <c r="AA103" s="187"/>
      <c r="AB103" s="187"/>
      <c r="AC103" s="187"/>
      <c r="AD103" s="187"/>
      <c r="AE103" s="187"/>
    </row>
    <row r="104" s="2" customFormat="1" ht="22.8" customHeight="1">
      <c r="A104" s="39"/>
      <c r="B104" s="40"/>
      <c r="C104" s="100" t="s">
        <v>190</v>
      </c>
      <c r="D104" s="41"/>
      <c r="E104" s="41"/>
      <c r="F104" s="41"/>
      <c r="G104" s="41"/>
      <c r="H104" s="41"/>
      <c r="I104" s="41"/>
      <c r="J104" s="193">
        <f>BK104</f>
        <v>0</v>
      </c>
      <c r="K104" s="41"/>
      <c r="L104" s="45"/>
      <c r="M104" s="96"/>
      <c r="N104" s="194"/>
      <c r="O104" s="97"/>
      <c r="P104" s="195">
        <f>P105+P265+P278+P290+P347+P382+P393+P414+P445+P531+P538+P549+P600</f>
        <v>0</v>
      </c>
      <c r="Q104" s="97"/>
      <c r="R104" s="195">
        <f>R105+R265+R278+R290+R347+R382+R393+R414+R445+R531+R538+R549+R600</f>
        <v>0</v>
      </c>
      <c r="S104" s="97"/>
      <c r="T104" s="196">
        <f>T105+T265+T278+T290+T347+T382+T393+T414+T445+T531+T538+T549+T600</f>
        <v>0</v>
      </c>
      <c r="U104" s="39"/>
      <c r="V104" s="39"/>
      <c r="W104" s="39"/>
      <c r="X104" s="39"/>
      <c r="Y104" s="39"/>
      <c r="Z104" s="39"/>
      <c r="AA104" s="39"/>
      <c r="AB104" s="39"/>
      <c r="AC104" s="39"/>
      <c r="AD104" s="39"/>
      <c r="AE104" s="39"/>
      <c r="AT104" s="17" t="s">
        <v>76</v>
      </c>
      <c r="AU104" s="17" t="s">
        <v>158</v>
      </c>
      <c r="BK104" s="197">
        <f>BK105+BK265+BK278+BK290+BK347+BK382+BK393+BK414+BK445+BK531+BK538+BK549+BK600</f>
        <v>0</v>
      </c>
    </row>
    <row r="105" s="12" customFormat="1" ht="25.92" customHeight="1">
      <c r="A105" s="12"/>
      <c r="B105" s="198"/>
      <c r="C105" s="199"/>
      <c r="D105" s="200" t="s">
        <v>76</v>
      </c>
      <c r="E105" s="201" t="s">
        <v>191</v>
      </c>
      <c r="F105" s="201" t="s">
        <v>192</v>
      </c>
      <c r="G105" s="199"/>
      <c r="H105" s="199"/>
      <c r="I105" s="202"/>
      <c r="J105" s="203">
        <f>BK105</f>
        <v>0</v>
      </c>
      <c r="K105" s="199"/>
      <c r="L105" s="204"/>
      <c r="M105" s="205"/>
      <c r="N105" s="206"/>
      <c r="O105" s="206"/>
      <c r="P105" s="207">
        <f>P106+P241</f>
        <v>0</v>
      </c>
      <c r="Q105" s="206"/>
      <c r="R105" s="207">
        <f>R106+R241</f>
        <v>0</v>
      </c>
      <c r="S105" s="206"/>
      <c r="T105" s="208">
        <f>T106+T241</f>
        <v>0</v>
      </c>
      <c r="U105" s="12"/>
      <c r="V105" s="12"/>
      <c r="W105" s="12"/>
      <c r="X105" s="12"/>
      <c r="Y105" s="12"/>
      <c r="Z105" s="12"/>
      <c r="AA105" s="12"/>
      <c r="AB105" s="12"/>
      <c r="AC105" s="12"/>
      <c r="AD105" s="12"/>
      <c r="AE105" s="12"/>
      <c r="AR105" s="209" t="s">
        <v>193</v>
      </c>
      <c r="AT105" s="210" t="s">
        <v>76</v>
      </c>
      <c r="AU105" s="210" t="s">
        <v>77</v>
      </c>
      <c r="AY105" s="209" t="s">
        <v>194</v>
      </c>
      <c r="BK105" s="211">
        <f>BK106+BK241</f>
        <v>0</v>
      </c>
    </row>
    <row r="106" s="12" customFormat="1" ht="22.8" customHeight="1">
      <c r="A106" s="12"/>
      <c r="B106" s="198"/>
      <c r="C106" s="199"/>
      <c r="D106" s="200" t="s">
        <v>76</v>
      </c>
      <c r="E106" s="212" t="s">
        <v>195</v>
      </c>
      <c r="F106" s="212" t="s">
        <v>196</v>
      </c>
      <c r="G106" s="199"/>
      <c r="H106" s="199"/>
      <c r="I106" s="202"/>
      <c r="J106" s="213">
        <f>BK106</f>
        <v>0</v>
      </c>
      <c r="K106" s="199"/>
      <c r="L106" s="204"/>
      <c r="M106" s="205"/>
      <c r="N106" s="206"/>
      <c r="O106" s="206"/>
      <c r="P106" s="207">
        <f>SUM(P107:P240)</f>
        <v>0</v>
      </c>
      <c r="Q106" s="206"/>
      <c r="R106" s="207">
        <f>SUM(R107:R240)</f>
        <v>0</v>
      </c>
      <c r="S106" s="206"/>
      <c r="T106" s="208">
        <f>SUM(T107:T240)</f>
        <v>0</v>
      </c>
      <c r="U106" s="12"/>
      <c r="V106" s="12"/>
      <c r="W106" s="12"/>
      <c r="X106" s="12"/>
      <c r="Y106" s="12"/>
      <c r="Z106" s="12"/>
      <c r="AA106" s="12"/>
      <c r="AB106" s="12"/>
      <c r="AC106" s="12"/>
      <c r="AD106" s="12"/>
      <c r="AE106" s="12"/>
      <c r="AR106" s="209" t="s">
        <v>84</v>
      </c>
      <c r="AT106" s="210" t="s">
        <v>76</v>
      </c>
      <c r="AU106" s="210" t="s">
        <v>84</v>
      </c>
      <c r="AY106" s="209" t="s">
        <v>194</v>
      </c>
      <c r="BK106" s="211">
        <f>SUM(BK107:BK240)</f>
        <v>0</v>
      </c>
    </row>
    <row r="107" s="2" customFormat="1" ht="21.75" customHeight="1">
      <c r="A107" s="39"/>
      <c r="B107" s="40"/>
      <c r="C107" s="214" t="s">
        <v>84</v>
      </c>
      <c r="D107" s="214" t="s">
        <v>197</v>
      </c>
      <c r="E107" s="215" t="s">
        <v>198</v>
      </c>
      <c r="F107" s="216" t="s">
        <v>199</v>
      </c>
      <c r="G107" s="217" t="s">
        <v>127</v>
      </c>
      <c r="H107" s="218">
        <v>2968</v>
      </c>
      <c r="I107" s="219"/>
      <c r="J107" s="220">
        <f>ROUND(I107*H107,2)</f>
        <v>0</v>
      </c>
      <c r="K107" s="216" t="s">
        <v>200</v>
      </c>
      <c r="L107" s="221"/>
      <c r="M107" s="222" t="s">
        <v>32</v>
      </c>
      <c r="N107" s="223" t="s">
        <v>48</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201</v>
      </c>
      <c r="AT107" s="226" t="s">
        <v>197</v>
      </c>
      <c r="AU107" s="226" t="s">
        <v>86</v>
      </c>
      <c r="AY107" s="17" t="s">
        <v>194</v>
      </c>
      <c r="BE107" s="227">
        <f>IF(N107="základní",J107,0)</f>
        <v>0</v>
      </c>
      <c r="BF107" s="227">
        <f>IF(N107="snížená",J107,0)</f>
        <v>0</v>
      </c>
      <c r="BG107" s="227">
        <f>IF(N107="zákl. přenesená",J107,0)</f>
        <v>0</v>
      </c>
      <c r="BH107" s="227">
        <f>IF(N107="sníž. přenesená",J107,0)</f>
        <v>0</v>
      </c>
      <c r="BI107" s="227">
        <f>IF(N107="nulová",J107,0)</f>
        <v>0</v>
      </c>
      <c r="BJ107" s="17" t="s">
        <v>84</v>
      </c>
      <c r="BK107" s="227">
        <f>ROUND(I107*H107,2)</f>
        <v>0</v>
      </c>
      <c r="BL107" s="17" t="s">
        <v>202</v>
      </c>
      <c r="BM107" s="226" t="s">
        <v>203</v>
      </c>
    </row>
    <row r="108" s="13" customFormat="1">
      <c r="A108" s="13"/>
      <c r="B108" s="228"/>
      <c r="C108" s="229"/>
      <c r="D108" s="230" t="s">
        <v>204</v>
      </c>
      <c r="E108" s="231" t="s">
        <v>32</v>
      </c>
      <c r="F108" s="232" t="s">
        <v>205</v>
      </c>
      <c r="G108" s="229"/>
      <c r="H108" s="231" t="s">
        <v>32</v>
      </c>
      <c r="I108" s="233"/>
      <c r="J108" s="229"/>
      <c r="K108" s="229"/>
      <c r="L108" s="234"/>
      <c r="M108" s="235"/>
      <c r="N108" s="236"/>
      <c r="O108" s="236"/>
      <c r="P108" s="236"/>
      <c r="Q108" s="236"/>
      <c r="R108" s="236"/>
      <c r="S108" s="236"/>
      <c r="T108" s="237"/>
      <c r="U108" s="13"/>
      <c r="V108" s="13"/>
      <c r="W108" s="13"/>
      <c r="X108" s="13"/>
      <c r="Y108" s="13"/>
      <c r="Z108" s="13"/>
      <c r="AA108" s="13"/>
      <c r="AB108" s="13"/>
      <c r="AC108" s="13"/>
      <c r="AD108" s="13"/>
      <c r="AE108" s="13"/>
      <c r="AT108" s="238" t="s">
        <v>204</v>
      </c>
      <c r="AU108" s="238" t="s">
        <v>86</v>
      </c>
      <c r="AV108" s="13" t="s">
        <v>84</v>
      </c>
      <c r="AW108" s="13" t="s">
        <v>39</v>
      </c>
      <c r="AX108" s="13" t="s">
        <v>77</v>
      </c>
      <c r="AY108" s="238" t="s">
        <v>194</v>
      </c>
    </row>
    <row r="109" s="14" customFormat="1">
      <c r="A109" s="14"/>
      <c r="B109" s="239"/>
      <c r="C109" s="240"/>
      <c r="D109" s="230" t="s">
        <v>204</v>
      </c>
      <c r="E109" s="241" t="s">
        <v>32</v>
      </c>
      <c r="F109" s="242" t="s">
        <v>206</v>
      </c>
      <c r="G109" s="240"/>
      <c r="H109" s="243">
        <v>2968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204</v>
      </c>
      <c r="AU109" s="249" t="s">
        <v>86</v>
      </c>
      <c r="AV109" s="14" t="s">
        <v>86</v>
      </c>
      <c r="AW109" s="14" t="s">
        <v>39</v>
      </c>
      <c r="AX109" s="14" t="s">
        <v>77</v>
      </c>
      <c r="AY109" s="249" t="s">
        <v>194</v>
      </c>
    </row>
    <row r="110" s="15" customFormat="1">
      <c r="A110" s="15"/>
      <c r="B110" s="250"/>
      <c r="C110" s="251"/>
      <c r="D110" s="230" t="s">
        <v>204</v>
      </c>
      <c r="E110" s="252" t="s">
        <v>125</v>
      </c>
      <c r="F110" s="253" t="s">
        <v>207</v>
      </c>
      <c r="G110" s="251"/>
      <c r="H110" s="254">
        <v>2968</v>
      </c>
      <c r="I110" s="255"/>
      <c r="J110" s="251"/>
      <c r="K110" s="251"/>
      <c r="L110" s="256"/>
      <c r="M110" s="257"/>
      <c r="N110" s="258"/>
      <c r="O110" s="258"/>
      <c r="P110" s="258"/>
      <c r="Q110" s="258"/>
      <c r="R110" s="258"/>
      <c r="S110" s="258"/>
      <c r="T110" s="259"/>
      <c r="U110" s="15"/>
      <c r="V110" s="15"/>
      <c r="W110" s="15"/>
      <c r="X110" s="15"/>
      <c r="Y110" s="15"/>
      <c r="Z110" s="15"/>
      <c r="AA110" s="15"/>
      <c r="AB110" s="15"/>
      <c r="AC110" s="15"/>
      <c r="AD110" s="15"/>
      <c r="AE110" s="15"/>
      <c r="AT110" s="260" t="s">
        <v>204</v>
      </c>
      <c r="AU110" s="260" t="s">
        <v>86</v>
      </c>
      <c r="AV110" s="15" t="s">
        <v>208</v>
      </c>
      <c r="AW110" s="15" t="s">
        <v>39</v>
      </c>
      <c r="AX110" s="15" t="s">
        <v>84</v>
      </c>
      <c r="AY110" s="260" t="s">
        <v>194</v>
      </c>
    </row>
    <row r="111" s="2" customFormat="1" ht="21.75" customHeight="1">
      <c r="A111" s="39"/>
      <c r="B111" s="40"/>
      <c r="C111" s="214" t="s">
        <v>86</v>
      </c>
      <c r="D111" s="214" t="s">
        <v>197</v>
      </c>
      <c r="E111" s="215" t="s">
        <v>209</v>
      </c>
      <c r="F111" s="216" t="s">
        <v>210</v>
      </c>
      <c r="G111" s="217" t="s">
        <v>127</v>
      </c>
      <c r="H111" s="218">
        <v>716</v>
      </c>
      <c r="I111" s="219"/>
      <c r="J111" s="220">
        <f>ROUND(I111*H111,2)</f>
        <v>0</v>
      </c>
      <c r="K111" s="216" t="s">
        <v>200</v>
      </c>
      <c r="L111" s="221"/>
      <c r="M111" s="222" t="s">
        <v>32</v>
      </c>
      <c r="N111" s="223" t="s">
        <v>48</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201</v>
      </c>
      <c r="AT111" s="226" t="s">
        <v>197</v>
      </c>
      <c r="AU111" s="226" t="s">
        <v>86</v>
      </c>
      <c r="AY111" s="17" t="s">
        <v>194</v>
      </c>
      <c r="BE111" s="227">
        <f>IF(N111="základní",J111,0)</f>
        <v>0</v>
      </c>
      <c r="BF111" s="227">
        <f>IF(N111="snížená",J111,0)</f>
        <v>0</v>
      </c>
      <c r="BG111" s="227">
        <f>IF(N111="zákl. přenesená",J111,0)</f>
        <v>0</v>
      </c>
      <c r="BH111" s="227">
        <f>IF(N111="sníž. přenesená",J111,0)</f>
        <v>0</v>
      </c>
      <c r="BI111" s="227">
        <f>IF(N111="nulová",J111,0)</f>
        <v>0</v>
      </c>
      <c r="BJ111" s="17" t="s">
        <v>84</v>
      </c>
      <c r="BK111" s="227">
        <f>ROUND(I111*H111,2)</f>
        <v>0</v>
      </c>
      <c r="BL111" s="17" t="s">
        <v>202</v>
      </c>
      <c r="BM111" s="226" t="s">
        <v>211</v>
      </c>
    </row>
    <row r="112" s="13" customFormat="1">
      <c r="A112" s="13"/>
      <c r="B112" s="228"/>
      <c r="C112" s="229"/>
      <c r="D112" s="230" t="s">
        <v>204</v>
      </c>
      <c r="E112" s="231" t="s">
        <v>32</v>
      </c>
      <c r="F112" s="232" t="s">
        <v>205</v>
      </c>
      <c r="G112" s="229"/>
      <c r="H112" s="231" t="s">
        <v>32</v>
      </c>
      <c r="I112" s="233"/>
      <c r="J112" s="229"/>
      <c r="K112" s="229"/>
      <c r="L112" s="234"/>
      <c r="M112" s="235"/>
      <c r="N112" s="236"/>
      <c r="O112" s="236"/>
      <c r="P112" s="236"/>
      <c r="Q112" s="236"/>
      <c r="R112" s="236"/>
      <c r="S112" s="236"/>
      <c r="T112" s="237"/>
      <c r="U112" s="13"/>
      <c r="V112" s="13"/>
      <c r="W112" s="13"/>
      <c r="X112" s="13"/>
      <c r="Y112" s="13"/>
      <c r="Z112" s="13"/>
      <c r="AA112" s="13"/>
      <c r="AB112" s="13"/>
      <c r="AC112" s="13"/>
      <c r="AD112" s="13"/>
      <c r="AE112" s="13"/>
      <c r="AT112" s="238" t="s">
        <v>204</v>
      </c>
      <c r="AU112" s="238" t="s">
        <v>86</v>
      </c>
      <c r="AV112" s="13" t="s">
        <v>84</v>
      </c>
      <c r="AW112" s="13" t="s">
        <v>39</v>
      </c>
      <c r="AX112" s="13" t="s">
        <v>77</v>
      </c>
      <c r="AY112" s="238" t="s">
        <v>194</v>
      </c>
    </row>
    <row r="113" s="14" customFormat="1">
      <c r="A113" s="14"/>
      <c r="B113" s="239"/>
      <c r="C113" s="240"/>
      <c r="D113" s="230" t="s">
        <v>204</v>
      </c>
      <c r="E113" s="241" t="s">
        <v>32</v>
      </c>
      <c r="F113" s="242" t="s">
        <v>212</v>
      </c>
      <c r="G113" s="240"/>
      <c r="H113" s="243">
        <v>716</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204</v>
      </c>
      <c r="AU113" s="249" t="s">
        <v>86</v>
      </c>
      <c r="AV113" s="14" t="s">
        <v>86</v>
      </c>
      <c r="AW113" s="14" t="s">
        <v>39</v>
      </c>
      <c r="AX113" s="14" t="s">
        <v>77</v>
      </c>
      <c r="AY113" s="249" t="s">
        <v>194</v>
      </c>
    </row>
    <row r="114" s="15" customFormat="1">
      <c r="A114" s="15"/>
      <c r="B114" s="250"/>
      <c r="C114" s="251"/>
      <c r="D114" s="230" t="s">
        <v>204</v>
      </c>
      <c r="E114" s="252" t="s">
        <v>129</v>
      </c>
      <c r="F114" s="253" t="s">
        <v>207</v>
      </c>
      <c r="G114" s="251"/>
      <c r="H114" s="254">
        <v>716</v>
      </c>
      <c r="I114" s="255"/>
      <c r="J114" s="251"/>
      <c r="K114" s="251"/>
      <c r="L114" s="256"/>
      <c r="M114" s="257"/>
      <c r="N114" s="258"/>
      <c r="O114" s="258"/>
      <c r="P114" s="258"/>
      <c r="Q114" s="258"/>
      <c r="R114" s="258"/>
      <c r="S114" s="258"/>
      <c r="T114" s="259"/>
      <c r="U114" s="15"/>
      <c r="V114" s="15"/>
      <c r="W114" s="15"/>
      <c r="X114" s="15"/>
      <c r="Y114" s="15"/>
      <c r="Z114" s="15"/>
      <c r="AA114" s="15"/>
      <c r="AB114" s="15"/>
      <c r="AC114" s="15"/>
      <c r="AD114" s="15"/>
      <c r="AE114" s="15"/>
      <c r="AT114" s="260" t="s">
        <v>204</v>
      </c>
      <c r="AU114" s="260" t="s">
        <v>86</v>
      </c>
      <c r="AV114" s="15" t="s">
        <v>208</v>
      </c>
      <c r="AW114" s="15" t="s">
        <v>39</v>
      </c>
      <c r="AX114" s="15" t="s">
        <v>84</v>
      </c>
      <c r="AY114" s="260" t="s">
        <v>194</v>
      </c>
    </row>
    <row r="115" s="2" customFormat="1" ht="21.75" customHeight="1">
      <c r="A115" s="39"/>
      <c r="B115" s="40"/>
      <c r="C115" s="214" t="s">
        <v>193</v>
      </c>
      <c r="D115" s="214" t="s">
        <v>197</v>
      </c>
      <c r="E115" s="215" t="s">
        <v>213</v>
      </c>
      <c r="F115" s="216" t="s">
        <v>214</v>
      </c>
      <c r="G115" s="217" t="s">
        <v>127</v>
      </c>
      <c r="H115" s="218">
        <v>1582</v>
      </c>
      <c r="I115" s="219"/>
      <c r="J115" s="220">
        <f>ROUND(I115*H115,2)</f>
        <v>0</v>
      </c>
      <c r="K115" s="216" t="s">
        <v>200</v>
      </c>
      <c r="L115" s="221"/>
      <c r="M115" s="222" t="s">
        <v>32</v>
      </c>
      <c r="N115" s="223" t="s">
        <v>48</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201</v>
      </c>
      <c r="AT115" s="226" t="s">
        <v>197</v>
      </c>
      <c r="AU115" s="226" t="s">
        <v>86</v>
      </c>
      <c r="AY115" s="17" t="s">
        <v>194</v>
      </c>
      <c r="BE115" s="227">
        <f>IF(N115="základní",J115,0)</f>
        <v>0</v>
      </c>
      <c r="BF115" s="227">
        <f>IF(N115="snížená",J115,0)</f>
        <v>0</v>
      </c>
      <c r="BG115" s="227">
        <f>IF(N115="zákl. přenesená",J115,0)</f>
        <v>0</v>
      </c>
      <c r="BH115" s="227">
        <f>IF(N115="sníž. přenesená",J115,0)</f>
        <v>0</v>
      </c>
      <c r="BI115" s="227">
        <f>IF(N115="nulová",J115,0)</f>
        <v>0</v>
      </c>
      <c r="BJ115" s="17" t="s">
        <v>84</v>
      </c>
      <c r="BK115" s="227">
        <f>ROUND(I115*H115,2)</f>
        <v>0</v>
      </c>
      <c r="BL115" s="17" t="s">
        <v>202</v>
      </c>
      <c r="BM115" s="226" t="s">
        <v>215</v>
      </c>
    </row>
    <row r="116" s="13" customFormat="1">
      <c r="A116" s="13"/>
      <c r="B116" s="228"/>
      <c r="C116" s="229"/>
      <c r="D116" s="230" t="s">
        <v>204</v>
      </c>
      <c r="E116" s="231" t="s">
        <v>32</v>
      </c>
      <c r="F116" s="232" t="s">
        <v>205</v>
      </c>
      <c r="G116" s="229"/>
      <c r="H116" s="231" t="s">
        <v>32</v>
      </c>
      <c r="I116" s="233"/>
      <c r="J116" s="229"/>
      <c r="K116" s="229"/>
      <c r="L116" s="234"/>
      <c r="M116" s="235"/>
      <c r="N116" s="236"/>
      <c r="O116" s="236"/>
      <c r="P116" s="236"/>
      <c r="Q116" s="236"/>
      <c r="R116" s="236"/>
      <c r="S116" s="236"/>
      <c r="T116" s="237"/>
      <c r="U116" s="13"/>
      <c r="V116" s="13"/>
      <c r="W116" s="13"/>
      <c r="X116" s="13"/>
      <c r="Y116" s="13"/>
      <c r="Z116" s="13"/>
      <c r="AA116" s="13"/>
      <c r="AB116" s="13"/>
      <c r="AC116" s="13"/>
      <c r="AD116" s="13"/>
      <c r="AE116" s="13"/>
      <c r="AT116" s="238" t="s">
        <v>204</v>
      </c>
      <c r="AU116" s="238" t="s">
        <v>86</v>
      </c>
      <c r="AV116" s="13" t="s">
        <v>84</v>
      </c>
      <c r="AW116" s="13" t="s">
        <v>39</v>
      </c>
      <c r="AX116" s="13" t="s">
        <v>77</v>
      </c>
      <c r="AY116" s="238" t="s">
        <v>194</v>
      </c>
    </row>
    <row r="117" s="14" customFormat="1">
      <c r="A117" s="14"/>
      <c r="B117" s="239"/>
      <c r="C117" s="240"/>
      <c r="D117" s="230" t="s">
        <v>204</v>
      </c>
      <c r="E117" s="241" t="s">
        <v>32</v>
      </c>
      <c r="F117" s="242" t="s">
        <v>216</v>
      </c>
      <c r="G117" s="240"/>
      <c r="H117" s="243">
        <v>1582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204</v>
      </c>
      <c r="AU117" s="249" t="s">
        <v>86</v>
      </c>
      <c r="AV117" s="14" t="s">
        <v>86</v>
      </c>
      <c r="AW117" s="14" t="s">
        <v>39</v>
      </c>
      <c r="AX117" s="14" t="s">
        <v>77</v>
      </c>
      <c r="AY117" s="249" t="s">
        <v>194</v>
      </c>
    </row>
    <row r="118" s="15" customFormat="1">
      <c r="A118" s="15"/>
      <c r="B118" s="250"/>
      <c r="C118" s="251"/>
      <c r="D118" s="230" t="s">
        <v>204</v>
      </c>
      <c r="E118" s="252" t="s">
        <v>133</v>
      </c>
      <c r="F118" s="253" t="s">
        <v>207</v>
      </c>
      <c r="G118" s="251"/>
      <c r="H118" s="254">
        <v>1582</v>
      </c>
      <c r="I118" s="255"/>
      <c r="J118" s="251"/>
      <c r="K118" s="251"/>
      <c r="L118" s="256"/>
      <c r="M118" s="257"/>
      <c r="N118" s="258"/>
      <c r="O118" s="258"/>
      <c r="P118" s="258"/>
      <c r="Q118" s="258"/>
      <c r="R118" s="258"/>
      <c r="S118" s="258"/>
      <c r="T118" s="259"/>
      <c r="U118" s="15"/>
      <c r="V118" s="15"/>
      <c r="W118" s="15"/>
      <c r="X118" s="15"/>
      <c r="Y118" s="15"/>
      <c r="Z118" s="15"/>
      <c r="AA118" s="15"/>
      <c r="AB118" s="15"/>
      <c r="AC118" s="15"/>
      <c r="AD118" s="15"/>
      <c r="AE118" s="15"/>
      <c r="AT118" s="260" t="s">
        <v>204</v>
      </c>
      <c r="AU118" s="260" t="s">
        <v>86</v>
      </c>
      <c r="AV118" s="15" t="s">
        <v>208</v>
      </c>
      <c r="AW118" s="15" t="s">
        <v>39</v>
      </c>
      <c r="AX118" s="15" t="s">
        <v>84</v>
      </c>
      <c r="AY118" s="260" t="s">
        <v>194</v>
      </c>
    </row>
    <row r="119" s="2" customFormat="1" ht="16.5" customHeight="1">
      <c r="A119" s="39"/>
      <c r="B119" s="40"/>
      <c r="C119" s="214" t="s">
        <v>208</v>
      </c>
      <c r="D119" s="214" t="s">
        <v>197</v>
      </c>
      <c r="E119" s="215" t="s">
        <v>217</v>
      </c>
      <c r="F119" s="216" t="s">
        <v>218</v>
      </c>
      <c r="G119" s="217" t="s">
        <v>127</v>
      </c>
      <c r="H119" s="218">
        <v>20</v>
      </c>
      <c r="I119" s="219"/>
      <c r="J119" s="220">
        <f>ROUND(I119*H119,2)</f>
        <v>0</v>
      </c>
      <c r="K119" s="216" t="s">
        <v>200</v>
      </c>
      <c r="L119" s="221"/>
      <c r="M119" s="222" t="s">
        <v>32</v>
      </c>
      <c r="N119" s="223" t="s">
        <v>48</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201</v>
      </c>
      <c r="AT119" s="226" t="s">
        <v>197</v>
      </c>
      <c r="AU119" s="226" t="s">
        <v>86</v>
      </c>
      <c r="AY119" s="17" t="s">
        <v>194</v>
      </c>
      <c r="BE119" s="227">
        <f>IF(N119="základní",J119,0)</f>
        <v>0</v>
      </c>
      <c r="BF119" s="227">
        <f>IF(N119="snížená",J119,0)</f>
        <v>0</v>
      </c>
      <c r="BG119" s="227">
        <f>IF(N119="zákl. přenesená",J119,0)</f>
        <v>0</v>
      </c>
      <c r="BH119" s="227">
        <f>IF(N119="sníž. přenesená",J119,0)</f>
        <v>0</v>
      </c>
      <c r="BI119" s="227">
        <f>IF(N119="nulová",J119,0)</f>
        <v>0</v>
      </c>
      <c r="BJ119" s="17" t="s">
        <v>84</v>
      </c>
      <c r="BK119" s="227">
        <f>ROUND(I119*H119,2)</f>
        <v>0</v>
      </c>
      <c r="BL119" s="17" t="s">
        <v>202</v>
      </c>
      <c r="BM119" s="226" t="s">
        <v>219</v>
      </c>
    </row>
    <row r="120" s="13" customFormat="1">
      <c r="A120" s="13"/>
      <c r="B120" s="228"/>
      <c r="C120" s="229"/>
      <c r="D120" s="230" t="s">
        <v>204</v>
      </c>
      <c r="E120" s="231" t="s">
        <v>32</v>
      </c>
      <c r="F120" s="232" t="s">
        <v>205</v>
      </c>
      <c r="G120" s="229"/>
      <c r="H120" s="231" t="s">
        <v>32</v>
      </c>
      <c r="I120" s="233"/>
      <c r="J120" s="229"/>
      <c r="K120" s="229"/>
      <c r="L120" s="234"/>
      <c r="M120" s="235"/>
      <c r="N120" s="236"/>
      <c r="O120" s="236"/>
      <c r="P120" s="236"/>
      <c r="Q120" s="236"/>
      <c r="R120" s="236"/>
      <c r="S120" s="236"/>
      <c r="T120" s="237"/>
      <c r="U120" s="13"/>
      <c r="V120" s="13"/>
      <c r="W120" s="13"/>
      <c r="X120" s="13"/>
      <c r="Y120" s="13"/>
      <c r="Z120" s="13"/>
      <c r="AA120" s="13"/>
      <c r="AB120" s="13"/>
      <c r="AC120" s="13"/>
      <c r="AD120" s="13"/>
      <c r="AE120" s="13"/>
      <c r="AT120" s="238" t="s">
        <v>204</v>
      </c>
      <c r="AU120" s="238" t="s">
        <v>86</v>
      </c>
      <c r="AV120" s="13" t="s">
        <v>84</v>
      </c>
      <c r="AW120" s="13" t="s">
        <v>39</v>
      </c>
      <c r="AX120" s="13" t="s">
        <v>77</v>
      </c>
      <c r="AY120" s="238" t="s">
        <v>194</v>
      </c>
    </row>
    <row r="121" s="14" customFormat="1">
      <c r="A121" s="14"/>
      <c r="B121" s="239"/>
      <c r="C121" s="240"/>
      <c r="D121" s="230" t="s">
        <v>204</v>
      </c>
      <c r="E121" s="241" t="s">
        <v>32</v>
      </c>
      <c r="F121" s="242" t="s">
        <v>220</v>
      </c>
      <c r="G121" s="240"/>
      <c r="H121" s="243">
        <v>20</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204</v>
      </c>
      <c r="AU121" s="249" t="s">
        <v>86</v>
      </c>
      <c r="AV121" s="14" t="s">
        <v>86</v>
      </c>
      <c r="AW121" s="14" t="s">
        <v>39</v>
      </c>
      <c r="AX121" s="14" t="s">
        <v>77</v>
      </c>
      <c r="AY121" s="249" t="s">
        <v>194</v>
      </c>
    </row>
    <row r="122" s="15" customFormat="1">
      <c r="A122" s="15"/>
      <c r="B122" s="250"/>
      <c r="C122" s="251"/>
      <c r="D122" s="230" t="s">
        <v>204</v>
      </c>
      <c r="E122" s="252" t="s">
        <v>150</v>
      </c>
      <c r="F122" s="253" t="s">
        <v>207</v>
      </c>
      <c r="G122" s="251"/>
      <c r="H122" s="254">
        <v>20</v>
      </c>
      <c r="I122" s="255"/>
      <c r="J122" s="251"/>
      <c r="K122" s="251"/>
      <c r="L122" s="256"/>
      <c r="M122" s="257"/>
      <c r="N122" s="258"/>
      <c r="O122" s="258"/>
      <c r="P122" s="258"/>
      <c r="Q122" s="258"/>
      <c r="R122" s="258"/>
      <c r="S122" s="258"/>
      <c r="T122" s="259"/>
      <c r="U122" s="15"/>
      <c r="V122" s="15"/>
      <c r="W122" s="15"/>
      <c r="X122" s="15"/>
      <c r="Y122" s="15"/>
      <c r="Z122" s="15"/>
      <c r="AA122" s="15"/>
      <c r="AB122" s="15"/>
      <c r="AC122" s="15"/>
      <c r="AD122" s="15"/>
      <c r="AE122" s="15"/>
      <c r="AT122" s="260" t="s">
        <v>204</v>
      </c>
      <c r="AU122" s="260" t="s">
        <v>86</v>
      </c>
      <c r="AV122" s="15" t="s">
        <v>208</v>
      </c>
      <c r="AW122" s="15" t="s">
        <v>39</v>
      </c>
      <c r="AX122" s="15" t="s">
        <v>84</v>
      </c>
      <c r="AY122" s="260" t="s">
        <v>194</v>
      </c>
    </row>
    <row r="123" s="2" customFormat="1" ht="55.5" customHeight="1">
      <c r="A123" s="39"/>
      <c r="B123" s="40"/>
      <c r="C123" s="261" t="s">
        <v>221</v>
      </c>
      <c r="D123" s="261" t="s">
        <v>222</v>
      </c>
      <c r="E123" s="262" t="s">
        <v>223</v>
      </c>
      <c r="F123" s="263" t="s">
        <v>224</v>
      </c>
      <c r="G123" s="264" t="s">
        <v>127</v>
      </c>
      <c r="H123" s="265">
        <v>5286</v>
      </c>
      <c r="I123" s="266"/>
      <c r="J123" s="267">
        <f>ROUND(I123*H123,2)</f>
        <v>0</v>
      </c>
      <c r="K123" s="263" t="s">
        <v>200</v>
      </c>
      <c r="L123" s="45"/>
      <c r="M123" s="268" t="s">
        <v>32</v>
      </c>
      <c r="N123" s="269" t="s">
        <v>48</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208</v>
      </c>
      <c r="AT123" s="226" t="s">
        <v>222</v>
      </c>
      <c r="AU123" s="226" t="s">
        <v>86</v>
      </c>
      <c r="AY123" s="17" t="s">
        <v>194</v>
      </c>
      <c r="BE123" s="227">
        <f>IF(N123="základní",J123,0)</f>
        <v>0</v>
      </c>
      <c r="BF123" s="227">
        <f>IF(N123="snížená",J123,0)</f>
        <v>0</v>
      </c>
      <c r="BG123" s="227">
        <f>IF(N123="zákl. přenesená",J123,0)</f>
        <v>0</v>
      </c>
      <c r="BH123" s="227">
        <f>IF(N123="sníž. přenesená",J123,0)</f>
        <v>0</v>
      </c>
      <c r="BI123" s="227">
        <f>IF(N123="nulová",J123,0)</f>
        <v>0</v>
      </c>
      <c r="BJ123" s="17" t="s">
        <v>84</v>
      </c>
      <c r="BK123" s="227">
        <f>ROUND(I123*H123,2)</f>
        <v>0</v>
      </c>
      <c r="BL123" s="17" t="s">
        <v>208</v>
      </c>
      <c r="BM123" s="226" t="s">
        <v>225</v>
      </c>
    </row>
    <row r="124" s="2" customFormat="1">
      <c r="A124" s="39"/>
      <c r="B124" s="40"/>
      <c r="C124" s="41"/>
      <c r="D124" s="230" t="s">
        <v>226</v>
      </c>
      <c r="E124" s="41"/>
      <c r="F124" s="270" t="s">
        <v>227</v>
      </c>
      <c r="G124" s="41"/>
      <c r="H124" s="41"/>
      <c r="I124" s="271"/>
      <c r="J124" s="41"/>
      <c r="K124" s="41"/>
      <c r="L124" s="45"/>
      <c r="M124" s="272"/>
      <c r="N124" s="273"/>
      <c r="O124" s="85"/>
      <c r="P124" s="85"/>
      <c r="Q124" s="85"/>
      <c r="R124" s="85"/>
      <c r="S124" s="85"/>
      <c r="T124" s="86"/>
      <c r="U124" s="39"/>
      <c r="V124" s="39"/>
      <c r="W124" s="39"/>
      <c r="X124" s="39"/>
      <c r="Y124" s="39"/>
      <c r="Z124" s="39"/>
      <c r="AA124" s="39"/>
      <c r="AB124" s="39"/>
      <c r="AC124" s="39"/>
      <c r="AD124" s="39"/>
      <c r="AE124" s="39"/>
      <c r="AT124" s="17" t="s">
        <v>226</v>
      </c>
      <c r="AU124" s="17" t="s">
        <v>86</v>
      </c>
    </row>
    <row r="125" s="14" customFormat="1">
      <c r="A125" s="14"/>
      <c r="B125" s="239"/>
      <c r="C125" s="240"/>
      <c r="D125" s="230" t="s">
        <v>204</v>
      </c>
      <c r="E125" s="241" t="s">
        <v>32</v>
      </c>
      <c r="F125" s="242" t="s">
        <v>228</v>
      </c>
      <c r="G125" s="240"/>
      <c r="H125" s="243">
        <v>5286</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204</v>
      </c>
      <c r="AU125" s="249" t="s">
        <v>86</v>
      </c>
      <c r="AV125" s="14" t="s">
        <v>86</v>
      </c>
      <c r="AW125" s="14" t="s">
        <v>39</v>
      </c>
      <c r="AX125" s="14" t="s">
        <v>84</v>
      </c>
      <c r="AY125" s="249" t="s">
        <v>194</v>
      </c>
    </row>
    <row r="126" s="2" customFormat="1" ht="21.75" customHeight="1">
      <c r="A126" s="39"/>
      <c r="B126" s="40"/>
      <c r="C126" s="214" t="s">
        <v>229</v>
      </c>
      <c r="D126" s="214" t="s">
        <v>197</v>
      </c>
      <c r="E126" s="215" t="s">
        <v>230</v>
      </c>
      <c r="F126" s="216" t="s">
        <v>231</v>
      </c>
      <c r="G126" s="217" t="s">
        <v>127</v>
      </c>
      <c r="H126" s="218">
        <v>1106</v>
      </c>
      <c r="I126" s="219"/>
      <c r="J126" s="220">
        <f>ROUND(I126*H126,2)</f>
        <v>0</v>
      </c>
      <c r="K126" s="216" t="s">
        <v>200</v>
      </c>
      <c r="L126" s="221"/>
      <c r="M126" s="222" t="s">
        <v>32</v>
      </c>
      <c r="N126" s="223" t="s">
        <v>48</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201</v>
      </c>
      <c r="AT126" s="226" t="s">
        <v>197</v>
      </c>
      <c r="AU126" s="226" t="s">
        <v>86</v>
      </c>
      <c r="AY126" s="17" t="s">
        <v>194</v>
      </c>
      <c r="BE126" s="227">
        <f>IF(N126="základní",J126,0)</f>
        <v>0</v>
      </c>
      <c r="BF126" s="227">
        <f>IF(N126="snížená",J126,0)</f>
        <v>0</v>
      </c>
      <c r="BG126" s="227">
        <f>IF(N126="zákl. přenesená",J126,0)</f>
        <v>0</v>
      </c>
      <c r="BH126" s="227">
        <f>IF(N126="sníž. přenesená",J126,0)</f>
        <v>0</v>
      </c>
      <c r="BI126" s="227">
        <f>IF(N126="nulová",J126,0)</f>
        <v>0</v>
      </c>
      <c r="BJ126" s="17" t="s">
        <v>84</v>
      </c>
      <c r="BK126" s="227">
        <f>ROUND(I126*H126,2)</f>
        <v>0</v>
      </c>
      <c r="BL126" s="17" t="s">
        <v>202</v>
      </c>
      <c r="BM126" s="226" t="s">
        <v>232</v>
      </c>
    </row>
    <row r="127" s="13" customFormat="1">
      <c r="A127" s="13"/>
      <c r="B127" s="228"/>
      <c r="C127" s="229"/>
      <c r="D127" s="230" t="s">
        <v>204</v>
      </c>
      <c r="E127" s="231" t="s">
        <v>32</v>
      </c>
      <c r="F127" s="232" t="s">
        <v>205</v>
      </c>
      <c r="G127" s="229"/>
      <c r="H127" s="231" t="s">
        <v>32</v>
      </c>
      <c r="I127" s="233"/>
      <c r="J127" s="229"/>
      <c r="K127" s="229"/>
      <c r="L127" s="234"/>
      <c r="M127" s="235"/>
      <c r="N127" s="236"/>
      <c r="O127" s="236"/>
      <c r="P127" s="236"/>
      <c r="Q127" s="236"/>
      <c r="R127" s="236"/>
      <c r="S127" s="236"/>
      <c r="T127" s="237"/>
      <c r="U127" s="13"/>
      <c r="V127" s="13"/>
      <c r="W127" s="13"/>
      <c r="X127" s="13"/>
      <c r="Y127" s="13"/>
      <c r="Z127" s="13"/>
      <c r="AA127" s="13"/>
      <c r="AB127" s="13"/>
      <c r="AC127" s="13"/>
      <c r="AD127" s="13"/>
      <c r="AE127" s="13"/>
      <c r="AT127" s="238" t="s">
        <v>204</v>
      </c>
      <c r="AU127" s="238" t="s">
        <v>86</v>
      </c>
      <c r="AV127" s="13" t="s">
        <v>84</v>
      </c>
      <c r="AW127" s="13" t="s">
        <v>39</v>
      </c>
      <c r="AX127" s="13" t="s">
        <v>77</v>
      </c>
      <c r="AY127" s="238" t="s">
        <v>194</v>
      </c>
    </row>
    <row r="128" s="14" customFormat="1">
      <c r="A128" s="14"/>
      <c r="B128" s="239"/>
      <c r="C128" s="240"/>
      <c r="D128" s="230" t="s">
        <v>204</v>
      </c>
      <c r="E128" s="241" t="s">
        <v>32</v>
      </c>
      <c r="F128" s="242" t="s">
        <v>233</v>
      </c>
      <c r="G128" s="240"/>
      <c r="H128" s="243">
        <v>1106</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204</v>
      </c>
      <c r="AU128" s="249" t="s">
        <v>86</v>
      </c>
      <c r="AV128" s="14" t="s">
        <v>86</v>
      </c>
      <c r="AW128" s="14" t="s">
        <v>39</v>
      </c>
      <c r="AX128" s="14" t="s">
        <v>77</v>
      </c>
      <c r="AY128" s="249" t="s">
        <v>194</v>
      </c>
    </row>
    <row r="129" s="15" customFormat="1">
      <c r="A129" s="15"/>
      <c r="B129" s="250"/>
      <c r="C129" s="251"/>
      <c r="D129" s="230" t="s">
        <v>204</v>
      </c>
      <c r="E129" s="252" t="s">
        <v>136</v>
      </c>
      <c r="F129" s="253" t="s">
        <v>207</v>
      </c>
      <c r="G129" s="251"/>
      <c r="H129" s="254">
        <v>1106</v>
      </c>
      <c r="I129" s="255"/>
      <c r="J129" s="251"/>
      <c r="K129" s="251"/>
      <c r="L129" s="256"/>
      <c r="M129" s="257"/>
      <c r="N129" s="258"/>
      <c r="O129" s="258"/>
      <c r="P129" s="258"/>
      <c r="Q129" s="258"/>
      <c r="R129" s="258"/>
      <c r="S129" s="258"/>
      <c r="T129" s="259"/>
      <c r="U129" s="15"/>
      <c r="V129" s="15"/>
      <c r="W129" s="15"/>
      <c r="X129" s="15"/>
      <c r="Y129" s="15"/>
      <c r="Z129" s="15"/>
      <c r="AA129" s="15"/>
      <c r="AB129" s="15"/>
      <c r="AC129" s="15"/>
      <c r="AD129" s="15"/>
      <c r="AE129" s="15"/>
      <c r="AT129" s="260" t="s">
        <v>204</v>
      </c>
      <c r="AU129" s="260" t="s">
        <v>86</v>
      </c>
      <c r="AV129" s="15" t="s">
        <v>208</v>
      </c>
      <c r="AW129" s="15" t="s">
        <v>39</v>
      </c>
      <c r="AX129" s="15" t="s">
        <v>84</v>
      </c>
      <c r="AY129" s="260" t="s">
        <v>194</v>
      </c>
    </row>
    <row r="130" s="2" customFormat="1" ht="21.75" customHeight="1">
      <c r="A130" s="39"/>
      <c r="B130" s="40"/>
      <c r="C130" s="214" t="s">
        <v>234</v>
      </c>
      <c r="D130" s="214" t="s">
        <v>197</v>
      </c>
      <c r="E130" s="215" t="s">
        <v>235</v>
      </c>
      <c r="F130" s="216" t="s">
        <v>236</v>
      </c>
      <c r="G130" s="217" t="s">
        <v>127</v>
      </c>
      <c r="H130" s="218">
        <v>260</v>
      </c>
      <c r="I130" s="219"/>
      <c r="J130" s="220">
        <f>ROUND(I130*H130,2)</f>
        <v>0</v>
      </c>
      <c r="K130" s="216" t="s">
        <v>200</v>
      </c>
      <c r="L130" s="221"/>
      <c r="M130" s="222" t="s">
        <v>32</v>
      </c>
      <c r="N130" s="223" t="s">
        <v>48</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201</v>
      </c>
      <c r="AT130" s="226" t="s">
        <v>197</v>
      </c>
      <c r="AU130" s="226" t="s">
        <v>86</v>
      </c>
      <c r="AY130" s="17" t="s">
        <v>194</v>
      </c>
      <c r="BE130" s="227">
        <f>IF(N130="základní",J130,0)</f>
        <v>0</v>
      </c>
      <c r="BF130" s="227">
        <f>IF(N130="snížená",J130,0)</f>
        <v>0</v>
      </c>
      <c r="BG130" s="227">
        <f>IF(N130="zákl. přenesená",J130,0)</f>
        <v>0</v>
      </c>
      <c r="BH130" s="227">
        <f>IF(N130="sníž. přenesená",J130,0)</f>
        <v>0</v>
      </c>
      <c r="BI130" s="227">
        <f>IF(N130="nulová",J130,0)</f>
        <v>0</v>
      </c>
      <c r="BJ130" s="17" t="s">
        <v>84</v>
      </c>
      <c r="BK130" s="227">
        <f>ROUND(I130*H130,2)</f>
        <v>0</v>
      </c>
      <c r="BL130" s="17" t="s">
        <v>202</v>
      </c>
      <c r="BM130" s="226" t="s">
        <v>237</v>
      </c>
    </row>
    <row r="131" s="13" customFormat="1">
      <c r="A131" s="13"/>
      <c r="B131" s="228"/>
      <c r="C131" s="229"/>
      <c r="D131" s="230" t="s">
        <v>204</v>
      </c>
      <c r="E131" s="231" t="s">
        <v>32</v>
      </c>
      <c r="F131" s="232" t="s">
        <v>205</v>
      </c>
      <c r="G131" s="229"/>
      <c r="H131" s="231" t="s">
        <v>32</v>
      </c>
      <c r="I131" s="233"/>
      <c r="J131" s="229"/>
      <c r="K131" s="229"/>
      <c r="L131" s="234"/>
      <c r="M131" s="235"/>
      <c r="N131" s="236"/>
      <c r="O131" s="236"/>
      <c r="P131" s="236"/>
      <c r="Q131" s="236"/>
      <c r="R131" s="236"/>
      <c r="S131" s="236"/>
      <c r="T131" s="237"/>
      <c r="U131" s="13"/>
      <c r="V131" s="13"/>
      <c r="W131" s="13"/>
      <c r="X131" s="13"/>
      <c r="Y131" s="13"/>
      <c r="Z131" s="13"/>
      <c r="AA131" s="13"/>
      <c r="AB131" s="13"/>
      <c r="AC131" s="13"/>
      <c r="AD131" s="13"/>
      <c r="AE131" s="13"/>
      <c r="AT131" s="238" t="s">
        <v>204</v>
      </c>
      <c r="AU131" s="238" t="s">
        <v>86</v>
      </c>
      <c r="AV131" s="13" t="s">
        <v>84</v>
      </c>
      <c r="AW131" s="13" t="s">
        <v>39</v>
      </c>
      <c r="AX131" s="13" t="s">
        <v>77</v>
      </c>
      <c r="AY131" s="238" t="s">
        <v>194</v>
      </c>
    </row>
    <row r="132" s="14" customFormat="1">
      <c r="A132" s="14"/>
      <c r="B132" s="239"/>
      <c r="C132" s="240"/>
      <c r="D132" s="230" t="s">
        <v>204</v>
      </c>
      <c r="E132" s="241" t="s">
        <v>32</v>
      </c>
      <c r="F132" s="242" t="s">
        <v>238</v>
      </c>
      <c r="G132" s="240"/>
      <c r="H132" s="243">
        <v>260</v>
      </c>
      <c r="I132" s="244"/>
      <c r="J132" s="240"/>
      <c r="K132" s="240"/>
      <c r="L132" s="245"/>
      <c r="M132" s="246"/>
      <c r="N132" s="247"/>
      <c r="O132" s="247"/>
      <c r="P132" s="247"/>
      <c r="Q132" s="247"/>
      <c r="R132" s="247"/>
      <c r="S132" s="247"/>
      <c r="T132" s="248"/>
      <c r="U132" s="14"/>
      <c r="V132" s="14"/>
      <c r="W132" s="14"/>
      <c r="X132" s="14"/>
      <c r="Y132" s="14"/>
      <c r="Z132" s="14"/>
      <c r="AA132" s="14"/>
      <c r="AB132" s="14"/>
      <c r="AC132" s="14"/>
      <c r="AD132" s="14"/>
      <c r="AE132" s="14"/>
      <c r="AT132" s="249" t="s">
        <v>204</v>
      </c>
      <c r="AU132" s="249" t="s">
        <v>86</v>
      </c>
      <c r="AV132" s="14" t="s">
        <v>86</v>
      </c>
      <c r="AW132" s="14" t="s">
        <v>39</v>
      </c>
      <c r="AX132" s="14" t="s">
        <v>77</v>
      </c>
      <c r="AY132" s="249" t="s">
        <v>194</v>
      </c>
    </row>
    <row r="133" s="15" customFormat="1">
      <c r="A133" s="15"/>
      <c r="B133" s="250"/>
      <c r="C133" s="251"/>
      <c r="D133" s="230" t="s">
        <v>204</v>
      </c>
      <c r="E133" s="252" t="s">
        <v>139</v>
      </c>
      <c r="F133" s="253" t="s">
        <v>207</v>
      </c>
      <c r="G133" s="251"/>
      <c r="H133" s="254">
        <v>260</v>
      </c>
      <c r="I133" s="255"/>
      <c r="J133" s="251"/>
      <c r="K133" s="251"/>
      <c r="L133" s="256"/>
      <c r="M133" s="257"/>
      <c r="N133" s="258"/>
      <c r="O133" s="258"/>
      <c r="P133" s="258"/>
      <c r="Q133" s="258"/>
      <c r="R133" s="258"/>
      <c r="S133" s="258"/>
      <c r="T133" s="259"/>
      <c r="U133" s="15"/>
      <c r="V133" s="15"/>
      <c r="W133" s="15"/>
      <c r="X133" s="15"/>
      <c r="Y133" s="15"/>
      <c r="Z133" s="15"/>
      <c r="AA133" s="15"/>
      <c r="AB133" s="15"/>
      <c r="AC133" s="15"/>
      <c r="AD133" s="15"/>
      <c r="AE133" s="15"/>
      <c r="AT133" s="260" t="s">
        <v>204</v>
      </c>
      <c r="AU133" s="260" t="s">
        <v>86</v>
      </c>
      <c r="AV133" s="15" t="s">
        <v>208</v>
      </c>
      <c r="AW133" s="15" t="s">
        <v>39</v>
      </c>
      <c r="AX133" s="15" t="s">
        <v>84</v>
      </c>
      <c r="AY133" s="260" t="s">
        <v>194</v>
      </c>
    </row>
    <row r="134" s="2" customFormat="1" ht="55.5" customHeight="1">
      <c r="A134" s="39"/>
      <c r="B134" s="40"/>
      <c r="C134" s="261" t="s">
        <v>239</v>
      </c>
      <c r="D134" s="261" t="s">
        <v>222</v>
      </c>
      <c r="E134" s="262" t="s">
        <v>240</v>
      </c>
      <c r="F134" s="263" t="s">
        <v>241</v>
      </c>
      <c r="G134" s="264" t="s">
        <v>127</v>
      </c>
      <c r="H134" s="265">
        <v>1366</v>
      </c>
      <c r="I134" s="266"/>
      <c r="J134" s="267">
        <f>ROUND(I134*H134,2)</f>
        <v>0</v>
      </c>
      <c r="K134" s="263" t="s">
        <v>200</v>
      </c>
      <c r="L134" s="45"/>
      <c r="M134" s="268" t="s">
        <v>32</v>
      </c>
      <c r="N134" s="269" t="s">
        <v>48</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208</v>
      </c>
      <c r="AT134" s="226" t="s">
        <v>222</v>
      </c>
      <c r="AU134" s="226" t="s">
        <v>86</v>
      </c>
      <c r="AY134" s="17" t="s">
        <v>194</v>
      </c>
      <c r="BE134" s="227">
        <f>IF(N134="základní",J134,0)</f>
        <v>0</v>
      </c>
      <c r="BF134" s="227">
        <f>IF(N134="snížená",J134,0)</f>
        <v>0</v>
      </c>
      <c r="BG134" s="227">
        <f>IF(N134="zákl. přenesená",J134,0)</f>
        <v>0</v>
      </c>
      <c r="BH134" s="227">
        <f>IF(N134="sníž. přenesená",J134,0)</f>
        <v>0</v>
      </c>
      <c r="BI134" s="227">
        <f>IF(N134="nulová",J134,0)</f>
        <v>0</v>
      </c>
      <c r="BJ134" s="17" t="s">
        <v>84</v>
      </c>
      <c r="BK134" s="227">
        <f>ROUND(I134*H134,2)</f>
        <v>0</v>
      </c>
      <c r="BL134" s="17" t="s">
        <v>208</v>
      </c>
      <c r="BM134" s="226" t="s">
        <v>242</v>
      </c>
    </row>
    <row r="135" s="14" customFormat="1">
      <c r="A135" s="14"/>
      <c r="B135" s="239"/>
      <c r="C135" s="240"/>
      <c r="D135" s="230" t="s">
        <v>204</v>
      </c>
      <c r="E135" s="241" t="s">
        <v>32</v>
      </c>
      <c r="F135" s="242" t="s">
        <v>243</v>
      </c>
      <c r="G135" s="240"/>
      <c r="H135" s="243">
        <v>1366</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204</v>
      </c>
      <c r="AU135" s="249" t="s">
        <v>86</v>
      </c>
      <c r="AV135" s="14" t="s">
        <v>86</v>
      </c>
      <c r="AW135" s="14" t="s">
        <v>39</v>
      </c>
      <c r="AX135" s="14" t="s">
        <v>84</v>
      </c>
      <c r="AY135" s="249" t="s">
        <v>194</v>
      </c>
    </row>
    <row r="136" s="2" customFormat="1" ht="21.75" customHeight="1">
      <c r="A136" s="39"/>
      <c r="B136" s="40"/>
      <c r="C136" s="214" t="s">
        <v>244</v>
      </c>
      <c r="D136" s="214" t="s">
        <v>197</v>
      </c>
      <c r="E136" s="215" t="s">
        <v>245</v>
      </c>
      <c r="F136" s="216" t="s">
        <v>246</v>
      </c>
      <c r="G136" s="217" t="s">
        <v>127</v>
      </c>
      <c r="H136" s="218">
        <v>1405</v>
      </c>
      <c r="I136" s="219"/>
      <c r="J136" s="220">
        <f>ROUND(I136*H136,2)</f>
        <v>0</v>
      </c>
      <c r="K136" s="216" t="s">
        <v>200</v>
      </c>
      <c r="L136" s="221"/>
      <c r="M136" s="222" t="s">
        <v>32</v>
      </c>
      <c r="N136" s="223" t="s">
        <v>48</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201</v>
      </c>
      <c r="AT136" s="226" t="s">
        <v>197</v>
      </c>
      <c r="AU136" s="226" t="s">
        <v>86</v>
      </c>
      <c r="AY136" s="17" t="s">
        <v>194</v>
      </c>
      <c r="BE136" s="227">
        <f>IF(N136="základní",J136,0)</f>
        <v>0</v>
      </c>
      <c r="BF136" s="227">
        <f>IF(N136="snížená",J136,0)</f>
        <v>0</v>
      </c>
      <c r="BG136" s="227">
        <f>IF(N136="zákl. přenesená",J136,0)</f>
        <v>0</v>
      </c>
      <c r="BH136" s="227">
        <f>IF(N136="sníž. přenesená",J136,0)</f>
        <v>0</v>
      </c>
      <c r="BI136" s="227">
        <f>IF(N136="nulová",J136,0)</f>
        <v>0</v>
      </c>
      <c r="BJ136" s="17" t="s">
        <v>84</v>
      </c>
      <c r="BK136" s="227">
        <f>ROUND(I136*H136,2)</f>
        <v>0</v>
      </c>
      <c r="BL136" s="17" t="s">
        <v>202</v>
      </c>
      <c r="BM136" s="226" t="s">
        <v>247</v>
      </c>
    </row>
    <row r="137" s="13" customFormat="1">
      <c r="A137" s="13"/>
      <c r="B137" s="228"/>
      <c r="C137" s="229"/>
      <c r="D137" s="230" t="s">
        <v>204</v>
      </c>
      <c r="E137" s="231" t="s">
        <v>32</v>
      </c>
      <c r="F137" s="232" t="s">
        <v>205</v>
      </c>
      <c r="G137" s="229"/>
      <c r="H137" s="231" t="s">
        <v>32</v>
      </c>
      <c r="I137" s="233"/>
      <c r="J137" s="229"/>
      <c r="K137" s="229"/>
      <c r="L137" s="234"/>
      <c r="M137" s="235"/>
      <c r="N137" s="236"/>
      <c r="O137" s="236"/>
      <c r="P137" s="236"/>
      <c r="Q137" s="236"/>
      <c r="R137" s="236"/>
      <c r="S137" s="236"/>
      <c r="T137" s="237"/>
      <c r="U137" s="13"/>
      <c r="V137" s="13"/>
      <c r="W137" s="13"/>
      <c r="X137" s="13"/>
      <c r="Y137" s="13"/>
      <c r="Z137" s="13"/>
      <c r="AA137" s="13"/>
      <c r="AB137" s="13"/>
      <c r="AC137" s="13"/>
      <c r="AD137" s="13"/>
      <c r="AE137" s="13"/>
      <c r="AT137" s="238" t="s">
        <v>204</v>
      </c>
      <c r="AU137" s="238" t="s">
        <v>86</v>
      </c>
      <c r="AV137" s="13" t="s">
        <v>84</v>
      </c>
      <c r="AW137" s="13" t="s">
        <v>39</v>
      </c>
      <c r="AX137" s="13" t="s">
        <v>77</v>
      </c>
      <c r="AY137" s="238" t="s">
        <v>194</v>
      </c>
    </row>
    <row r="138" s="14" customFormat="1">
      <c r="A138" s="14"/>
      <c r="B138" s="239"/>
      <c r="C138" s="240"/>
      <c r="D138" s="230" t="s">
        <v>204</v>
      </c>
      <c r="E138" s="241" t="s">
        <v>32</v>
      </c>
      <c r="F138" s="242" t="s">
        <v>248</v>
      </c>
      <c r="G138" s="240"/>
      <c r="H138" s="243">
        <v>1405</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204</v>
      </c>
      <c r="AU138" s="249" t="s">
        <v>86</v>
      </c>
      <c r="AV138" s="14" t="s">
        <v>86</v>
      </c>
      <c r="AW138" s="14" t="s">
        <v>39</v>
      </c>
      <c r="AX138" s="14" t="s">
        <v>77</v>
      </c>
      <c r="AY138" s="249" t="s">
        <v>194</v>
      </c>
    </row>
    <row r="139" s="15" customFormat="1">
      <c r="A139" s="15"/>
      <c r="B139" s="250"/>
      <c r="C139" s="251"/>
      <c r="D139" s="230" t="s">
        <v>204</v>
      </c>
      <c r="E139" s="252" t="s">
        <v>142</v>
      </c>
      <c r="F139" s="253" t="s">
        <v>207</v>
      </c>
      <c r="G139" s="251"/>
      <c r="H139" s="254">
        <v>1405</v>
      </c>
      <c r="I139" s="255"/>
      <c r="J139" s="251"/>
      <c r="K139" s="251"/>
      <c r="L139" s="256"/>
      <c r="M139" s="257"/>
      <c r="N139" s="258"/>
      <c r="O139" s="258"/>
      <c r="P139" s="258"/>
      <c r="Q139" s="258"/>
      <c r="R139" s="258"/>
      <c r="S139" s="258"/>
      <c r="T139" s="259"/>
      <c r="U139" s="15"/>
      <c r="V139" s="15"/>
      <c r="W139" s="15"/>
      <c r="X139" s="15"/>
      <c r="Y139" s="15"/>
      <c r="Z139" s="15"/>
      <c r="AA139" s="15"/>
      <c r="AB139" s="15"/>
      <c r="AC139" s="15"/>
      <c r="AD139" s="15"/>
      <c r="AE139" s="15"/>
      <c r="AT139" s="260" t="s">
        <v>204</v>
      </c>
      <c r="AU139" s="260" t="s">
        <v>86</v>
      </c>
      <c r="AV139" s="15" t="s">
        <v>208</v>
      </c>
      <c r="AW139" s="15" t="s">
        <v>39</v>
      </c>
      <c r="AX139" s="15" t="s">
        <v>84</v>
      </c>
      <c r="AY139" s="260" t="s">
        <v>194</v>
      </c>
    </row>
    <row r="140" s="2" customFormat="1" ht="21.75" customHeight="1">
      <c r="A140" s="39"/>
      <c r="B140" s="40"/>
      <c r="C140" s="214" t="s">
        <v>249</v>
      </c>
      <c r="D140" s="214" t="s">
        <v>197</v>
      </c>
      <c r="E140" s="215" t="s">
        <v>250</v>
      </c>
      <c r="F140" s="216" t="s">
        <v>251</v>
      </c>
      <c r="G140" s="217" t="s">
        <v>127</v>
      </c>
      <c r="H140" s="218">
        <v>1540</v>
      </c>
      <c r="I140" s="219"/>
      <c r="J140" s="220">
        <f>ROUND(I140*H140,2)</f>
        <v>0</v>
      </c>
      <c r="K140" s="216" t="s">
        <v>200</v>
      </c>
      <c r="L140" s="221"/>
      <c r="M140" s="222" t="s">
        <v>32</v>
      </c>
      <c r="N140" s="223" t="s">
        <v>48</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201</v>
      </c>
      <c r="AT140" s="226" t="s">
        <v>197</v>
      </c>
      <c r="AU140" s="226" t="s">
        <v>86</v>
      </c>
      <c r="AY140" s="17" t="s">
        <v>194</v>
      </c>
      <c r="BE140" s="227">
        <f>IF(N140="základní",J140,0)</f>
        <v>0</v>
      </c>
      <c r="BF140" s="227">
        <f>IF(N140="snížená",J140,0)</f>
        <v>0</v>
      </c>
      <c r="BG140" s="227">
        <f>IF(N140="zákl. přenesená",J140,0)</f>
        <v>0</v>
      </c>
      <c r="BH140" s="227">
        <f>IF(N140="sníž. přenesená",J140,0)</f>
        <v>0</v>
      </c>
      <c r="BI140" s="227">
        <f>IF(N140="nulová",J140,0)</f>
        <v>0</v>
      </c>
      <c r="BJ140" s="17" t="s">
        <v>84</v>
      </c>
      <c r="BK140" s="227">
        <f>ROUND(I140*H140,2)</f>
        <v>0</v>
      </c>
      <c r="BL140" s="17" t="s">
        <v>202</v>
      </c>
      <c r="BM140" s="226" t="s">
        <v>252</v>
      </c>
    </row>
    <row r="141" s="13" customFormat="1">
      <c r="A141" s="13"/>
      <c r="B141" s="228"/>
      <c r="C141" s="229"/>
      <c r="D141" s="230" t="s">
        <v>204</v>
      </c>
      <c r="E141" s="231" t="s">
        <v>32</v>
      </c>
      <c r="F141" s="232" t="s">
        <v>205</v>
      </c>
      <c r="G141" s="229"/>
      <c r="H141" s="231" t="s">
        <v>32</v>
      </c>
      <c r="I141" s="233"/>
      <c r="J141" s="229"/>
      <c r="K141" s="229"/>
      <c r="L141" s="234"/>
      <c r="M141" s="235"/>
      <c r="N141" s="236"/>
      <c r="O141" s="236"/>
      <c r="P141" s="236"/>
      <c r="Q141" s="236"/>
      <c r="R141" s="236"/>
      <c r="S141" s="236"/>
      <c r="T141" s="237"/>
      <c r="U141" s="13"/>
      <c r="V141" s="13"/>
      <c r="W141" s="13"/>
      <c r="X141" s="13"/>
      <c r="Y141" s="13"/>
      <c r="Z141" s="13"/>
      <c r="AA141" s="13"/>
      <c r="AB141" s="13"/>
      <c r="AC141" s="13"/>
      <c r="AD141" s="13"/>
      <c r="AE141" s="13"/>
      <c r="AT141" s="238" t="s">
        <v>204</v>
      </c>
      <c r="AU141" s="238" t="s">
        <v>86</v>
      </c>
      <c r="AV141" s="13" t="s">
        <v>84</v>
      </c>
      <c r="AW141" s="13" t="s">
        <v>39</v>
      </c>
      <c r="AX141" s="13" t="s">
        <v>77</v>
      </c>
      <c r="AY141" s="238" t="s">
        <v>194</v>
      </c>
    </row>
    <row r="142" s="14" customFormat="1">
      <c r="A142" s="14"/>
      <c r="B142" s="239"/>
      <c r="C142" s="240"/>
      <c r="D142" s="230" t="s">
        <v>204</v>
      </c>
      <c r="E142" s="241" t="s">
        <v>32</v>
      </c>
      <c r="F142" s="242" t="s">
        <v>253</v>
      </c>
      <c r="G142" s="240"/>
      <c r="H142" s="243">
        <v>1540</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204</v>
      </c>
      <c r="AU142" s="249" t="s">
        <v>86</v>
      </c>
      <c r="AV142" s="14" t="s">
        <v>86</v>
      </c>
      <c r="AW142" s="14" t="s">
        <v>39</v>
      </c>
      <c r="AX142" s="14" t="s">
        <v>77</v>
      </c>
      <c r="AY142" s="249" t="s">
        <v>194</v>
      </c>
    </row>
    <row r="143" s="15" customFormat="1">
      <c r="A143" s="15"/>
      <c r="B143" s="250"/>
      <c r="C143" s="251"/>
      <c r="D143" s="230" t="s">
        <v>204</v>
      </c>
      <c r="E143" s="252" t="s">
        <v>146</v>
      </c>
      <c r="F143" s="253" t="s">
        <v>207</v>
      </c>
      <c r="G143" s="251"/>
      <c r="H143" s="254">
        <v>1540</v>
      </c>
      <c r="I143" s="255"/>
      <c r="J143" s="251"/>
      <c r="K143" s="251"/>
      <c r="L143" s="256"/>
      <c r="M143" s="257"/>
      <c r="N143" s="258"/>
      <c r="O143" s="258"/>
      <c r="P143" s="258"/>
      <c r="Q143" s="258"/>
      <c r="R143" s="258"/>
      <c r="S143" s="258"/>
      <c r="T143" s="259"/>
      <c r="U143" s="15"/>
      <c r="V143" s="15"/>
      <c r="W143" s="15"/>
      <c r="X143" s="15"/>
      <c r="Y143" s="15"/>
      <c r="Z143" s="15"/>
      <c r="AA143" s="15"/>
      <c r="AB143" s="15"/>
      <c r="AC143" s="15"/>
      <c r="AD143" s="15"/>
      <c r="AE143" s="15"/>
      <c r="AT143" s="260" t="s">
        <v>204</v>
      </c>
      <c r="AU143" s="260" t="s">
        <v>86</v>
      </c>
      <c r="AV143" s="15" t="s">
        <v>208</v>
      </c>
      <c r="AW143" s="15" t="s">
        <v>39</v>
      </c>
      <c r="AX143" s="15" t="s">
        <v>84</v>
      </c>
      <c r="AY143" s="260" t="s">
        <v>194</v>
      </c>
    </row>
    <row r="144" s="2" customFormat="1" ht="55.5" customHeight="1">
      <c r="A144" s="39"/>
      <c r="B144" s="40"/>
      <c r="C144" s="261" t="s">
        <v>254</v>
      </c>
      <c r="D144" s="261" t="s">
        <v>222</v>
      </c>
      <c r="E144" s="262" t="s">
        <v>255</v>
      </c>
      <c r="F144" s="263" t="s">
        <v>256</v>
      </c>
      <c r="G144" s="264" t="s">
        <v>127</v>
      </c>
      <c r="H144" s="265">
        <v>2945</v>
      </c>
      <c r="I144" s="266"/>
      <c r="J144" s="267">
        <f>ROUND(I144*H144,2)</f>
        <v>0</v>
      </c>
      <c r="K144" s="263" t="s">
        <v>200</v>
      </c>
      <c r="L144" s="45"/>
      <c r="M144" s="268" t="s">
        <v>32</v>
      </c>
      <c r="N144" s="269" t="s">
        <v>48</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208</v>
      </c>
      <c r="AT144" s="226" t="s">
        <v>222</v>
      </c>
      <c r="AU144" s="226" t="s">
        <v>86</v>
      </c>
      <c r="AY144" s="17" t="s">
        <v>194</v>
      </c>
      <c r="BE144" s="227">
        <f>IF(N144="základní",J144,0)</f>
        <v>0</v>
      </c>
      <c r="BF144" s="227">
        <f>IF(N144="snížená",J144,0)</f>
        <v>0</v>
      </c>
      <c r="BG144" s="227">
        <f>IF(N144="zákl. přenesená",J144,0)</f>
        <v>0</v>
      </c>
      <c r="BH144" s="227">
        <f>IF(N144="sníž. přenesená",J144,0)</f>
        <v>0</v>
      </c>
      <c r="BI144" s="227">
        <f>IF(N144="nulová",J144,0)</f>
        <v>0</v>
      </c>
      <c r="BJ144" s="17" t="s">
        <v>84</v>
      </c>
      <c r="BK144" s="227">
        <f>ROUND(I144*H144,2)</f>
        <v>0</v>
      </c>
      <c r="BL144" s="17" t="s">
        <v>208</v>
      </c>
      <c r="BM144" s="226" t="s">
        <v>257</v>
      </c>
    </row>
    <row r="145" s="14" customFormat="1">
      <c r="A145" s="14"/>
      <c r="B145" s="239"/>
      <c r="C145" s="240"/>
      <c r="D145" s="230" t="s">
        <v>204</v>
      </c>
      <c r="E145" s="241" t="s">
        <v>32</v>
      </c>
      <c r="F145" s="242" t="s">
        <v>258</v>
      </c>
      <c r="G145" s="240"/>
      <c r="H145" s="243">
        <v>2945</v>
      </c>
      <c r="I145" s="244"/>
      <c r="J145" s="240"/>
      <c r="K145" s="240"/>
      <c r="L145" s="245"/>
      <c r="M145" s="246"/>
      <c r="N145" s="247"/>
      <c r="O145" s="247"/>
      <c r="P145" s="247"/>
      <c r="Q145" s="247"/>
      <c r="R145" s="247"/>
      <c r="S145" s="247"/>
      <c r="T145" s="248"/>
      <c r="U145" s="14"/>
      <c r="V145" s="14"/>
      <c r="W145" s="14"/>
      <c r="X145" s="14"/>
      <c r="Y145" s="14"/>
      <c r="Z145" s="14"/>
      <c r="AA145" s="14"/>
      <c r="AB145" s="14"/>
      <c r="AC145" s="14"/>
      <c r="AD145" s="14"/>
      <c r="AE145" s="14"/>
      <c r="AT145" s="249" t="s">
        <v>204</v>
      </c>
      <c r="AU145" s="249" t="s">
        <v>86</v>
      </c>
      <c r="AV145" s="14" t="s">
        <v>86</v>
      </c>
      <c r="AW145" s="14" t="s">
        <v>39</v>
      </c>
      <c r="AX145" s="14" t="s">
        <v>84</v>
      </c>
      <c r="AY145" s="249" t="s">
        <v>194</v>
      </c>
    </row>
    <row r="146" s="2" customFormat="1" ht="49.05" customHeight="1">
      <c r="A146" s="39"/>
      <c r="B146" s="40"/>
      <c r="C146" s="261" t="s">
        <v>259</v>
      </c>
      <c r="D146" s="261" t="s">
        <v>222</v>
      </c>
      <c r="E146" s="262" t="s">
        <v>260</v>
      </c>
      <c r="F146" s="263" t="s">
        <v>261</v>
      </c>
      <c r="G146" s="264" t="s">
        <v>262</v>
      </c>
      <c r="H146" s="265">
        <v>30</v>
      </c>
      <c r="I146" s="266"/>
      <c r="J146" s="267">
        <f>ROUND(I146*H146,2)</f>
        <v>0</v>
      </c>
      <c r="K146" s="263" t="s">
        <v>200</v>
      </c>
      <c r="L146" s="45"/>
      <c r="M146" s="268" t="s">
        <v>32</v>
      </c>
      <c r="N146" s="269" t="s">
        <v>48</v>
      </c>
      <c r="O146" s="85"/>
      <c r="P146" s="224">
        <f>O146*H146</f>
        <v>0</v>
      </c>
      <c r="Q146" s="224">
        <v>0</v>
      </c>
      <c r="R146" s="224">
        <f>Q146*H146</f>
        <v>0</v>
      </c>
      <c r="S146" s="224">
        <v>0</v>
      </c>
      <c r="T146" s="225">
        <f>S146*H146</f>
        <v>0</v>
      </c>
      <c r="U146" s="39"/>
      <c r="V146" s="39"/>
      <c r="W146" s="39"/>
      <c r="X146" s="39"/>
      <c r="Y146" s="39"/>
      <c r="Z146" s="39"/>
      <c r="AA146" s="39"/>
      <c r="AB146" s="39"/>
      <c r="AC146" s="39"/>
      <c r="AD146" s="39"/>
      <c r="AE146" s="39"/>
      <c r="AR146" s="226" t="s">
        <v>263</v>
      </c>
      <c r="AT146" s="226" t="s">
        <v>222</v>
      </c>
      <c r="AU146" s="226" t="s">
        <v>86</v>
      </c>
      <c r="AY146" s="17" t="s">
        <v>194</v>
      </c>
      <c r="BE146" s="227">
        <f>IF(N146="základní",J146,0)</f>
        <v>0</v>
      </c>
      <c r="BF146" s="227">
        <f>IF(N146="snížená",J146,0)</f>
        <v>0</v>
      </c>
      <c r="BG146" s="227">
        <f>IF(N146="zákl. přenesená",J146,0)</f>
        <v>0</v>
      </c>
      <c r="BH146" s="227">
        <f>IF(N146="sníž. přenesená",J146,0)</f>
        <v>0</v>
      </c>
      <c r="BI146" s="227">
        <f>IF(N146="nulová",J146,0)</f>
        <v>0</v>
      </c>
      <c r="BJ146" s="17" t="s">
        <v>84</v>
      </c>
      <c r="BK146" s="227">
        <f>ROUND(I146*H146,2)</f>
        <v>0</v>
      </c>
      <c r="BL146" s="17" t="s">
        <v>263</v>
      </c>
      <c r="BM146" s="226" t="s">
        <v>264</v>
      </c>
    </row>
    <row r="147" s="2" customFormat="1" ht="49.05" customHeight="1">
      <c r="A147" s="39"/>
      <c r="B147" s="40"/>
      <c r="C147" s="261" t="s">
        <v>265</v>
      </c>
      <c r="D147" s="261" t="s">
        <v>222</v>
      </c>
      <c r="E147" s="262" t="s">
        <v>266</v>
      </c>
      <c r="F147" s="263" t="s">
        <v>267</v>
      </c>
      <c r="G147" s="264" t="s">
        <v>262</v>
      </c>
      <c r="H147" s="265">
        <v>16</v>
      </c>
      <c r="I147" s="266"/>
      <c r="J147" s="267">
        <f>ROUND(I147*H147,2)</f>
        <v>0</v>
      </c>
      <c r="K147" s="263" t="s">
        <v>200</v>
      </c>
      <c r="L147" s="45"/>
      <c r="M147" s="268" t="s">
        <v>32</v>
      </c>
      <c r="N147" s="269" t="s">
        <v>48</v>
      </c>
      <c r="O147" s="85"/>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263</v>
      </c>
      <c r="AT147" s="226" t="s">
        <v>222</v>
      </c>
      <c r="AU147" s="226" t="s">
        <v>86</v>
      </c>
      <c r="AY147" s="17" t="s">
        <v>194</v>
      </c>
      <c r="BE147" s="227">
        <f>IF(N147="základní",J147,0)</f>
        <v>0</v>
      </c>
      <c r="BF147" s="227">
        <f>IF(N147="snížená",J147,0)</f>
        <v>0</v>
      </c>
      <c r="BG147" s="227">
        <f>IF(N147="zákl. přenesená",J147,0)</f>
        <v>0</v>
      </c>
      <c r="BH147" s="227">
        <f>IF(N147="sníž. přenesená",J147,0)</f>
        <v>0</v>
      </c>
      <c r="BI147" s="227">
        <f>IF(N147="nulová",J147,0)</f>
        <v>0</v>
      </c>
      <c r="BJ147" s="17" t="s">
        <v>84</v>
      </c>
      <c r="BK147" s="227">
        <f>ROUND(I147*H147,2)</f>
        <v>0</v>
      </c>
      <c r="BL147" s="17" t="s">
        <v>263</v>
      </c>
      <c r="BM147" s="226" t="s">
        <v>268</v>
      </c>
    </row>
    <row r="148" s="2" customFormat="1" ht="49.05" customHeight="1">
      <c r="A148" s="39"/>
      <c r="B148" s="40"/>
      <c r="C148" s="261" t="s">
        <v>269</v>
      </c>
      <c r="D148" s="261" t="s">
        <v>222</v>
      </c>
      <c r="E148" s="262" t="s">
        <v>270</v>
      </c>
      <c r="F148" s="263" t="s">
        <v>271</v>
      </c>
      <c r="G148" s="264" t="s">
        <v>262</v>
      </c>
      <c r="H148" s="265">
        <v>32</v>
      </c>
      <c r="I148" s="266"/>
      <c r="J148" s="267">
        <f>ROUND(I148*H148,2)</f>
        <v>0</v>
      </c>
      <c r="K148" s="263" t="s">
        <v>200</v>
      </c>
      <c r="L148" s="45"/>
      <c r="M148" s="268" t="s">
        <v>32</v>
      </c>
      <c r="N148" s="269" t="s">
        <v>48</v>
      </c>
      <c r="O148" s="85"/>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263</v>
      </c>
      <c r="AT148" s="226" t="s">
        <v>222</v>
      </c>
      <c r="AU148" s="226" t="s">
        <v>86</v>
      </c>
      <c r="AY148" s="17" t="s">
        <v>194</v>
      </c>
      <c r="BE148" s="227">
        <f>IF(N148="základní",J148,0)</f>
        <v>0</v>
      </c>
      <c r="BF148" s="227">
        <f>IF(N148="snížená",J148,0)</f>
        <v>0</v>
      </c>
      <c r="BG148" s="227">
        <f>IF(N148="zákl. přenesená",J148,0)</f>
        <v>0</v>
      </c>
      <c r="BH148" s="227">
        <f>IF(N148="sníž. přenesená",J148,0)</f>
        <v>0</v>
      </c>
      <c r="BI148" s="227">
        <f>IF(N148="nulová",J148,0)</f>
        <v>0</v>
      </c>
      <c r="BJ148" s="17" t="s">
        <v>84</v>
      </c>
      <c r="BK148" s="227">
        <f>ROUND(I148*H148,2)</f>
        <v>0</v>
      </c>
      <c r="BL148" s="17" t="s">
        <v>263</v>
      </c>
      <c r="BM148" s="226" t="s">
        <v>272</v>
      </c>
    </row>
    <row r="149" s="13" customFormat="1">
      <c r="A149" s="13"/>
      <c r="B149" s="228"/>
      <c r="C149" s="229"/>
      <c r="D149" s="230" t="s">
        <v>204</v>
      </c>
      <c r="E149" s="231" t="s">
        <v>32</v>
      </c>
      <c r="F149" s="232" t="s">
        <v>273</v>
      </c>
      <c r="G149" s="229"/>
      <c r="H149" s="231" t="s">
        <v>32</v>
      </c>
      <c r="I149" s="233"/>
      <c r="J149" s="229"/>
      <c r="K149" s="229"/>
      <c r="L149" s="234"/>
      <c r="M149" s="235"/>
      <c r="N149" s="236"/>
      <c r="O149" s="236"/>
      <c r="P149" s="236"/>
      <c r="Q149" s="236"/>
      <c r="R149" s="236"/>
      <c r="S149" s="236"/>
      <c r="T149" s="237"/>
      <c r="U149" s="13"/>
      <c r="V149" s="13"/>
      <c r="W149" s="13"/>
      <c r="X149" s="13"/>
      <c r="Y149" s="13"/>
      <c r="Z149" s="13"/>
      <c r="AA149" s="13"/>
      <c r="AB149" s="13"/>
      <c r="AC149" s="13"/>
      <c r="AD149" s="13"/>
      <c r="AE149" s="13"/>
      <c r="AT149" s="238" t="s">
        <v>204</v>
      </c>
      <c r="AU149" s="238" t="s">
        <v>86</v>
      </c>
      <c r="AV149" s="13" t="s">
        <v>84</v>
      </c>
      <c r="AW149" s="13" t="s">
        <v>39</v>
      </c>
      <c r="AX149" s="13" t="s">
        <v>77</v>
      </c>
      <c r="AY149" s="238" t="s">
        <v>194</v>
      </c>
    </row>
    <row r="150" s="14" customFormat="1">
      <c r="A150" s="14"/>
      <c r="B150" s="239"/>
      <c r="C150" s="240"/>
      <c r="D150" s="230" t="s">
        <v>204</v>
      </c>
      <c r="E150" s="241" t="s">
        <v>32</v>
      </c>
      <c r="F150" s="242" t="s">
        <v>274</v>
      </c>
      <c r="G150" s="240"/>
      <c r="H150" s="243">
        <v>28</v>
      </c>
      <c r="I150" s="244"/>
      <c r="J150" s="240"/>
      <c r="K150" s="240"/>
      <c r="L150" s="245"/>
      <c r="M150" s="246"/>
      <c r="N150" s="247"/>
      <c r="O150" s="247"/>
      <c r="P150" s="247"/>
      <c r="Q150" s="247"/>
      <c r="R150" s="247"/>
      <c r="S150" s="247"/>
      <c r="T150" s="248"/>
      <c r="U150" s="14"/>
      <c r="V150" s="14"/>
      <c r="W150" s="14"/>
      <c r="X150" s="14"/>
      <c r="Y150" s="14"/>
      <c r="Z150" s="14"/>
      <c r="AA150" s="14"/>
      <c r="AB150" s="14"/>
      <c r="AC150" s="14"/>
      <c r="AD150" s="14"/>
      <c r="AE150" s="14"/>
      <c r="AT150" s="249" t="s">
        <v>204</v>
      </c>
      <c r="AU150" s="249" t="s">
        <v>86</v>
      </c>
      <c r="AV150" s="14" t="s">
        <v>86</v>
      </c>
      <c r="AW150" s="14" t="s">
        <v>39</v>
      </c>
      <c r="AX150" s="14" t="s">
        <v>77</v>
      </c>
      <c r="AY150" s="249" t="s">
        <v>194</v>
      </c>
    </row>
    <row r="151" s="13" customFormat="1">
      <c r="A151" s="13"/>
      <c r="B151" s="228"/>
      <c r="C151" s="229"/>
      <c r="D151" s="230" t="s">
        <v>204</v>
      </c>
      <c r="E151" s="231" t="s">
        <v>32</v>
      </c>
      <c r="F151" s="232" t="s">
        <v>275</v>
      </c>
      <c r="G151" s="229"/>
      <c r="H151" s="231" t="s">
        <v>32</v>
      </c>
      <c r="I151" s="233"/>
      <c r="J151" s="229"/>
      <c r="K151" s="229"/>
      <c r="L151" s="234"/>
      <c r="M151" s="235"/>
      <c r="N151" s="236"/>
      <c r="O151" s="236"/>
      <c r="P151" s="236"/>
      <c r="Q151" s="236"/>
      <c r="R151" s="236"/>
      <c r="S151" s="236"/>
      <c r="T151" s="237"/>
      <c r="U151" s="13"/>
      <c r="V151" s="13"/>
      <c r="W151" s="13"/>
      <c r="X151" s="13"/>
      <c r="Y151" s="13"/>
      <c r="Z151" s="13"/>
      <c r="AA151" s="13"/>
      <c r="AB151" s="13"/>
      <c r="AC151" s="13"/>
      <c r="AD151" s="13"/>
      <c r="AE151" s="13"/>
      <c r="AT151" s="238" t="s">
        <v>204</v>
      </c>
      <c r="AU151" s="238" t="s">
        <v>86</v>
      </c>
      <c r="AV151" s="13" t="s">
        <v>84</v>
      </c>
      <c r="AW151" s="13" t="s">
        <v>39</v>
      </c>
      <c r="AX151" s="13" t="s">
        <v>77</v>
      </c>
      <c r="AY151" s="238" t="s">
        <v>194</v>
      </c>
    </row>
    <row r="152" s="14" customFormat="1">
      <c r="A152" s="14"/>
      <c r="B152" s="239"/>
      <c r="C152" s="240"/>
      <c r="D152" s="230" t="s">
        <v>204</v>
      </c>
      <c r="E152" s="241" t="s">
        <v>32</v>
      </c>
      <c r="F152" s="242" t="s">
        <v>208</v>
      </c>
      <c r="G152" s="240"/>
      <c r="H152" s="243">
        <v>4</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204</v>
      </c>
      <c r="AU152" s="249" t="s">
        <v>86</v>
      </c>
      <c r="AV152" s="14" t="s">
        <v>86</v>
      </c>
      <c r="AW152" s="14" t="s">
        <v>39</v>
      </c>
      <c r="AX152" s="14" t="s">
        <v>77</v>
      </c>
      <c r="AY152" s="249" t="s">
        <v>194</v>
      </c>
    </row>
    <row r="153" s="15" customFormat="1">
      <c r="A153" s="15"/>
      <c r="B153" s="250"/>
      <c r="C153" s="251"/>
      <c r="D153" s="230" t="s">
        <v>204</v>
      </c>
      <c r="E153" s="252" t="s">
        <v>32</v>
      </c>
      <c r="F153" s="253" t="s">
        <v>207</v>
      </c>
      <c r="G153" s="251"/>
      <c r="H153" s="254">
        <v>32</v>
      </c>
      <c r="I153" s="255"/>
      <c r="J153" s="251"/>
      <c r="K153" s="251"/>
      <c r="L153" s="256"/>
      <c r="M153" s="257"/>
      <c r="N153" s="258"/>
      <c r="O153" s="258"/>
      <c r="P153" s="258"/>
      <c r="Q153" s="258"/>
      <c r="R153" s="258"/>
      <c r="S153" s="258"/>
      <c r="T153" s="259"/>
      <c r="U153" s="15"/>
      <c r="V153" s="15"/>
      <c r="W153" s="15"/>
      <c r="X153" s="15"/>
      <c r="Y153" s="15"/>
      <c r="Z153" s="15"/>
      <c r="AA153" s="15"/>
      <c r="AB153" s="15"/>
      <c r="AC153" s="15"/>
      <c r="AD153" s="15"/>
      <c r="AE153" s="15"/>
      <c r="AT153" s="260" t="s">
        <v>204</v>
      </c>
      <c r="AU153" s="260" t="s">
        <v>86</v>
      </c>
      <c r="AV153" s="15" t="s">
        <v>208</v>
      </c>
      <c r="AW153" s="15" t="s">
        <v>39</v>
      </c>
      <c r="AX153" s="15" t="s">
        <v>84</v>
      </c>
      <c r="AY153" s="260" t="s">
        <v>194</v>
      </c>
    </row>
    <row r="154" s="2" customFormat="1" ht="49.05" customHeight="1">
      <c r="A154" s="39"/>
      <c r="B154" s="40"/>
      <c r="C154" s="261" t="s">
        <v>8</v>
      </c>
      <c r="D154" s="261" t="s">
        <v>222</v>
      </c>
      <c r="E154" s="262" t="s">
        <v>276</v>
      </c>
      <c r="F154" s="263" t="s">
        <v>277</v>
      </c>
      <c r="G154" s="264" t="s">
        <v>262</v>
      </c>
      <c r="H154" s="265">
        <v>10</v>
      </c>
      <c r="I154" s="266"/>
      <c r="J154" s="267">
        <f>ROUND(I154*H154,2)</f>
        <v>0</v>
      </c>
      <c r="K154" s="263" t="s">
        <v>200</v>
      </c>
      <c r="L154" s="45"/>
      <c r="M154" s="268" t="s">
        <v>32</v>
      </c>
      <c r="N154" s="269" t="s">
        <v>48</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263</v>
      </c>
      <c r="AT154" s="226" t="s">
        <v>222</v>
      </c>
      <c r="AU154" s="226" t="s">
        <v>86</v>
      </c>
      <c r="AY154" s="17" t="s">
        <v>194</v>
      </c>
      <c r="BE154" s="227">
        <f>IF(N154="základní",J154,0)</f>
        <v>0</v>
      </c>
      <c r="BF154" s="227">
        <f>IF(N154="snížená",J154,0)</f>
        <v>0</v>
      </c>
      <c r="BG154" s="227">
        <f>IF(N154="zákl. přenesená",J154,0)</f>
        <v>0</v>
      </c>
      <c r="BH154" s="227">
        <f>IF(N154="sníž. přenesená",J154,0)</f>
        <v>0</v>
      </c>
      <c r="BI154" s="227">
        <f>IF(N154="nulová",J154,0)</f>
        <v>0</v>
      </c>
      <c r="BJ154" s="17" t="s">
        <v>84</v>
      </c>
      <c r="BK154" s="227">
        <f>ROUND(I154*H154,2)</f>
        <v>0</v>
      </c>
      <c r="BL154" s="17" t="s">
        <v>263</v>
      </c>
      <c r="BM154" s="226" t="s">
        <v>278</v>
      </c>
    </row>
    <row r="155" s="2" customFormat="1" ht="49.05" customHeight="1">
      <c r="A155" s="39"/>
      <c r="B155" s="40"/>
      <c r="C155" s="261" t="s">
        <v>279</v>
      </c>
      <c r="D155" s="261" t="s">
        <v>222</v>
      </c>
      <c r="E155" s="262" t="s">
        <v>280</v>
      </c>
      <c r="F155" s="263" t="s">
        <v>281</v>
      </c>
      <c r="G155" s="264" t="s">
        <v>262</v>
      </c>
      <c r="H155" s="265">
        <v>8</v>
      </c>
      <c r="I155" s="266"/>
      <c r="J155" s="267">
        <f>ROUND(I155*H155,2)</f>
        <v>0</v>
      </c>
      <c r="K155" s="263" t="s">
        <v>200</v>
      </c>
      <c r="L155" s="45"/>
      <c r="M155" s="268" t="s">
        <v>32</v>
      </c>
      <c r="N155" s="269" t="s">
        <v>48</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263</v>
      </c>
      <c r="AT155" s="226" t="s">
        <v>222</v>
      </c>
      <c r="AU155" s="226" t="s">
        <v>86</v>
      </c>
      <c r="AY155" s="17" t="s">
        <v>194</v>
      </c>
      <c r="BE155" s="227">
        <f>IF(N155="základní",J155,0)</f>
        <v>0</v>
      </c>
      <c r="BF155" s="227">
        <f>IF(N155="snížená",J155,0)</f>
        <v>0</v>
      </c>
      <c r="BG155" s="227">
        <f>IF(N155="zákl. přenesená",J155,0)</f>
        <v>0</v>
      </c>
      <c r="BH155" s="227">
        <f>IF(N155="sníž. přenesená",J155,0)</f>
        <v>0</v>
      </c>
      <c r="BI155" s="227">
        <f>IF(N155="nulová",J155,0)</f>
        <v>0</v>
      </c>
      <c r="BJ155" s="17" t="s">
        <v>84</v>
      </c>
      <c r="BK155" s="227">
        <f>ROUND(I155*H155,2)</f>
        <v>0</v>
      </c>
      <c r="BL155" s="17" t="s">
        <v>263</v>
      </c>
      <c r="BM155" s="226" t="s">
        <v>282</v>
      </c>
    </row>
    <row r="156" s="2" customFormat="1" ht="49.05" customHeight="1">
      <c r="A156" s="39"/>
      <c r="B156" s="40"/>
      <c r="C156" s="261" t="s">
        <v>283</v>
      </c>
      <c r="D156" s="261" t="s">
        <v>222</v>
      </c>
      <c r="E156" s="262" t="s">
        <v>284</v>
      </c>
      <c r="F156" s="263" t="s">
        <v>285</v>
      </c>
      <c r="G156" s="264" t="s">
        <v>262</v>
      </c>
      <c r="H156" s="265">
        <v>8</v>
      </c>
      <c r="I156" s="266"/>
      <c r="J156" s="267">
        <f>ROUND(I156*H156,2)</f>
        <v>0</v>
      </c>
      <c r="K156" s="263" t="s">
        <v>200</v>
      </c>
      <c r="L156" s="45"/>
      <c r="M156" s="268" t="s">
        <v>32</v>
      </c>
      <c r="N156" s="269" t="s">
        <v>48</v>
      </c>
      <c r="O156" s="85"/>
      <c r="P156" s="224">
        <f>O156*H156</f>
        <v>0</v>
      </c>
      <c r="Q156" s="224">
        <v>0</v>
      </c>
      <c r="R156" s="224">
        <f>Q156*H156</f>
        <v>0</v>
      </c>
      <c r="S156" s="224">
        <v>0</v>
      </c>
      <c r="T156" s="225">
        <f>S156*H156</f>
        <v>0</v>
      </c>
      <c r="U156" s="39"/>
      <c r="V156" s="39"/>
      <c r="W156" s="39"/>
      <c r="X156" s="39"/>
      <c r="Y156" s="39"/>
      <c r="Z156" s="39"/>
      <c r="AA156" s="39"/>
      <c r="AB156" s="39"/>
      <c r="AC156" s="39"/>
      <c r="AD156" s="39"/>
      <c r="AE156" s="39"/>
      <c r="AR156" s="226" t="s">
        <v>263</v>
      </c>
      <c r="AT156" s="226" t="s">
        <v>222</v>
      </c>
      <c r="AU156" s="226" t="s">
        <v>86</v>
      </c>
      <c r="AY156" s="17" t="s">
        <v>194</v>
      </c>
      <c r="BE156" s="227">
        <f>IF(N156="základní",J156,0)</f>
        <v>0</v>
      </c>
      <c r="BF156" s="227">
        <f>IF(N156="snížená",J156,0)</f>
        <v>0</v>
      </c>
      <c r="BG156" s="227">
        <f>IF(N156="zákl. přenesená",J156,0)</f>
        <v>0</v>
      </c>
      <c r="BH156" s="227">
        <f>IF(N156="sníž. přenesená",J156,0)</f>
        <v>0</v>
      </c>
      <c r="BI156" s="227">
        <f>IF(N156="nulová",J156,0)</f>
        <v>0</v>
      </c>
      <c r="BJ156" s="17" t="s">
        <v>84</v>
      </c>
      <c r="BK156" s="227">
        <f>ROUND(I156*H156,2)</f>
        <v>0</v>
      </c>
      <c r="BL156" s="17" t="s">
        <v>263</v>
      </c>
      <c r="BM156" s="226" t="s">
        <v>286</v>
      </c>
    </row>
    <row r="157" s="2" customFormat="1" ht="49.05" customHeight="1">
      <c r="A157" s="39"/>
      <c r="B157" s="40"/>
      <c r="C157" s="261" t="s">
        <v>287</v>
      </c>
      <c r="D157" s="261" t="s">
        <v>222</v>
      </c>
      <c r="E157" s="262" t="s">
        <v>288</v>
      </c>
      <c r="F157" s="263" t="s">
        <v>289</v>
      </c>
      <c r="G157" s="264" t="s">
        <v>262</v>
      </c>
      <c r="H157" s="265">
        <v>8</v>
      </c>
      <c r="I157" s="266"/>
      <c r="J157" s="267">
        <f>ROUND(I157*H157,2)</f>
        <v>0</v>
      </c>
      <c r="K157" s="263" t="s">
        <v>200</v>
      </c>
      <c r="L157" s="45"/>
      <c r="M157" s="268" t="s">
        <v>32</v>
      </c>
      <c r="N157" s="269" t="s">
        <v>48</v>
      </c>
      <c r="O157" s="85"/>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263</v>
      </c>
      <c r="AT157" s="226" t="s">
        <v>222</v>
      </c>
      <c r="AU157" s="226" t="s">
        <v>86</v>
      </c>
      <c r="AY157" s="17" t="s">
        <v>194</v>
      </c>
      <c r="BE157" s="227">
        <f>IF(N157="základní",J157,0)</f>
        <v>0</v>
      </c>
      <c r="BF157" s="227">
        <f>IF(N157="snížená",J157,0)</f>
        <v>0</v>
      </c>
      <c r="BG157" s="227">
        <f>IF(N157="zákl. přenesená",J157,0)</f>
        <v>0</v>
      </c>
      <c r="BH157" s="227">
        <f>IF(N157="sníž. přenesená",J157,0)</f>
        <v>0</v>
      </c>
      <c r="BI157" s="227">
        <f>IF(N157="nulová",J157,0)</f>
        <v>0</v>
      </c>
      <c r="BJ157" s="17" t="s">
        <v>84</v>
      </c>
      <c r="BK157" s="227">
        <f>ROUND(I157*H157,2)</f>
        <v>0</v>
      </c>
      <c r="BL157" s="17" t="s">
        <v>263</v>
      </c>
      <c r="BM157" s="226" t="s">
        <v>290</v>
      </c>
    </row>
    <row r="158" s="2" customFormat="1" ht="16.5" customHeight="1">
      <c r="A158" s="39"/>
      <c r="B158" s="40"/>
      <c r="C158" s="214" t="s">
        <v>291</v>
      </c>
      <c r="D158" s="214" t="s">
        <v>197</v>
      </c>
      <c r="E158" s="215" t="s">
        <v>292</v>
      </c>
      <c r="F158" s="216" t="s">
        <v>293</v>
      </c>
      <c r="G158" s="217" t="s">
        <v>127</v>
      </c>
      <c r="H158" s="218">
        <v>250</v>
      </c>
      <c r="I158" s="219"/>
      <c r="J158" s="220">
        <f>ROUND(I158*H158,2)</f>
        <v>0</v>
      </c>
      <c r="K158" s="216" t="s">
        <v>200</v>
      </c>
      <c r="L158" s="221"/>
      <c r="M158" s="222" t="s">
        <v>32</v>
      </c>
      <c r="N158" s="223" t="s">
        <v>48</v>
      </c>
      <c r="O158" s="85"/>
      <c r="P158" s="224">
        <f>O158*H158</f>
        <v>0</v>
      </c>
      <c r="Q158" s="224">
        <v>0</v>
      </c>
      <c r="R158" s="224">
        <f>Q158*H158</f>
        <v>0</v>
      </c>
      <c r="S158" s="224">
        <v>0</v>
      </c>
      <c r="T158" s="225">
        <f>S158*H158</f>
        <v>0</v>
      </c>
      <c r="U158" s="39"/>
      <c r="V158" s="39"/>
      <c r="W158" s="39"/>
      <c r="X158" s="39"/>
      <c r="Y158" s="39"/>
      <c r="Z158" s="39"/>
      <c r="AA158" s="39"/>
      <c r="AB158" s="39"/>
      <c r="AC158" s="39"/>
      <c r="AD158" s="39"/>
      <c r="AE158" s="39"/>
      <c r="AR158" s="226" t="s">
        <v>201</v>
      </c>
      <c r="AT158" s="226" t="s">
        <v>197</v>
      </c>
      <c r="AU158" s="226" t="s">
        <v>86</v>
      </c>
      <c r="AY158" s="17" t="s">
        <v>194</v>
      </c>
      <c r="BE158" s="227">
        <f>IF(N158="základní",J158,0)</f>
        <v>0</v>
      </c>
      <c r="BF158" s="227">
        <f>IF(N158="snížená",J158,0)</f>
        <v>0</v>
      </c>
      <c r="BG158" s="227">
        <f>IF(N158="zákl. přenesená",J158,0)</f>
        <v>0</v>
      </c>
      <c r="BH158" s="227">
        <f>IF(N158="sníž. přenesená",J158,0)</f>
        <v>0</v>
      </c>
      <c r="BI158" s="227">
        <f>IF(N158="nulová",J158,0)</f>
        <v>0</v>
      </c>
      <c r="BJ158" s="17" t="s">
        <v>84</v>
      </c>
      <c r="BK158" s="227">
        <f>ROUND(I158*H158,2)</f>
        <v>0</v>
      </c>
      <c r="BL158" s="17" t="s">
        <v>202</v>
      </c>
      <c r="BM158" s="226" t="s">
        <v>294</v>
      </c>
    </row>
    <row r="159" s="2" customFormat="1" ht="16.5" customHeight="1">
      <c r="A159" s="39"/>
      <c r="B159" s="40"/>
      <c r="C159" s="214" t="s">
        <v>152</v>
      </c>
      <c r="D159" s="214" t="s">
        <v>197</v>
      </c>
      <c r="E159" s="215" t="s">
        <v>295</v>
      </c>
      <c r="F159" s="216" t="s">
        <v>296</v>
      </c>
      <c r="G159" s="217" t="s">
        <v>127</v>
      </c>
      <c r="H159" s="218">
        <v>125</v>
      </c>
      <c r="I159" s="219"/>
      <c r="J159" s="220">
        <f>ROUND(I159*H159,2)</f>
        <v>0</v>
      </c>
      <c r="K159" s="216" t="s">
        <v>200</v>
      </c>
      <c r="L159" s="221"/>
      <c r="M159" s="222" t="s">
        <v>32</v>
      </c>
      <c r="N159" s="223" t="s">
        <v>48</v>
      </c>
      <c r="O159" s="85"/>
      <c r="P159" s="224">
        <f>O159*H159</f>
        <v>0</v>
      </c>
      <c r="Q159" s="224">
        <v>0</v>
      </c>
      <c r="R159" s="224">
        <f>Q159*H159</f>
        <v>0</v>
      </c>
      <c r="S159" s="224">
        <v>0</v>
      </c>
      <c r="T159" s="225">
        <f>S159*H159</f>
        <v>0</v>
      </c>
      <c r="U159" s="39"/>
      <c r="V159" s="39"/>
      <c r="W159" s="39"/>
      <c r="X159" s="39"/>
      <c r="Y159" s="39"/>
      <c r="Z159" s="39"/>
      <c r="AA159" s="39"/>
      <c r="AB159" s="39"/>
      <c r="AC159" s="39"/>
      <c r="AD159" s="39"/>
      <c r="AE159" s="39"/>
      <c r="AR159" s="226" t="s">
        <v>201</v>
      </c>
      <c r="AT159" s="226" t="s">
        <v>197</v>
      </c>
      <c r="AU159" s="226" t="s">
        <v>86</v>
      </c>
      <c r="AY159" s="17" t="s">
        <v>194</v>
      </c>
      <c r="BE159" s="227">
        <f>IF(N159="základní",J159,0)</f>
        <v>0</v>
      </c>
      <c r="BF159" s="227">
        <f>IF(N159="snížená",J159,0)</f>
        <v>0</v>
      </c>
      <c r="BG159" s="227">
        <f>IF(N159="zákl. přenesená",J159,0)</f>
        <v>0</v>
      </c>
      <c r="BH159" s="227">
        <f>IF(N159="sníž. přenesená",J159,0)</f>
        <v>0</v>
      </c>
      <c r="BI159" s="227">
        <f>IF(N159="nulová",J159,0)</f>
        <v>0</v>
      </c>
      <c r="BJ159" s="17" t="s">
        <v>84</v>
      </c>
      <c r="BK159" s="227">
        <f>ROUND(I159*H159,2)</f>
        <v>0</v>
      </c>
      <c r="BL159" s="17" t="s">
        <v>202</v>
      </c>
      <c r="BM159" s="226" t="s">
        <v>297</v>
      </c>
    </row>
    <row r="160" s="2" customFormat="1" ht="21.75" customHeight="1">
      <c r="A160" s="39"/>
      <c r="B160" s="40"/>
      <c r="C160" s="214" t="s">
        <v>7</v>
      </c>
      <c r="D160" s="214" t="s">
        <v>197</v>
      </c>
      <c r="E160" s="215" t="s">
        <v>298</v>
      </c>
      <c r="F160" s="216" t="s">
        <v>299</v>
      </c>
      <c r="G160" s="217" t="s">
        <v>127</v>
      </c>
      <c r="H160" s="218">
        <v>80</v>
      </c>
      <c r="I160" s="219"/>
      <c r="J160" s="220">
        <f>ROUND(I160*H160,2)</f>
        <v>0</v>
      </c>
      <c r="K160" s="216" t="s">
        <v>200</v>
      </c>
      <c r="L160" s="221"/>
      <c r="M160" s="222" t="s">
        <v>32</v>
      </c>
      <c r="N160" s="223" t="s">
        <v>48</v>
      </c>
      <c r="O160" s="85"/>
      <c r="P160" s="224">
        <f>O160*H160</f>
        <v>0</v>
      </c>
      <c r="Q160" s="224">
        <v>0</v>
      </c>
      <c r="R160" s="224">
        <f>Q160*H160</f>
        <v>0</v>
      </c>
      <c r="S160" s="224">
        <v>0</v>
      </c>
      <c r="T160" s="225">
        <f>S160*H160</f>
        <v>0</v>
      </c>
      <c r="U160" s="39"/>
      <c r="V160" s="39"/>
      <c r="W160" s="39"/>
      <c r="X160" s="39"/>
      <c r="Y160" s="39"/>
      <c r="Z160" s="39"/>
      <c r="AA160" s="39"/>
      <c r="AB160" s="39"/>
      <c r="AC160" s="39"/>
      <c r="AD160" s="39"/>
      <c r="AE160" s="39"/>
      <c r="AR160" s="226" t="s">
        <v>201</v>
      </c>
      <c r="AT160" s="226" t="s">
        <v>197</v>
      </c>
      <c r="AU160" s="226" t="s">
        <v>86</v>
      </c>
      <c r="AY160" s="17" t="s">
        <v>194</v>
      </c>
      <c r="BE160" s="227">
        <f>IF(N160="základní",J160,0)</f>
        <v>0</v>
      </c>
      <c r="BF160" s="227">
        <f>IF(N160="snížená",J160,0)</f>
        <v>0</v>
      </c>
      <c r="BG160" s="227">
        <f>IF(N160="zákl. přenesená",J160,0)</f>
        <v>0</v>
      </c>
      <c r="BH160" s="227">
        <f>IF(N160="sníž. přenesená",J160,0)</f>
        <v>0</v>
      </c>
      <c r="BI160" s="227">
        <f>IF(N160="nulová",J160,0)</f>
        <v>0</v>
      </c>
      <c r="BJ160" s="17" t="s">
        <v>84</v>
      </c>
      <c r="BK160" s="227">
        <f>ROUND(I160*H160,2)</f>
        <v>0</v>
      </c>
      <c r="BL160" s="17" t="s">
        <v>202</v>
      </c>
      <c r="BM160" s="226" t="s">
        <v>300</v>
      </c>
    </row>
    <row r="161" s="2" customFormat="1">
      <c r="A161" s="39"/>
      <c r="B161" s="40"/>
      <c r="C161" s="41"/>
      <c r="D161" s="230" t="s">
        <v>226</v>
      </c>
      <c r="E161" s="41"/>
      <c r="F161" s="270" t="s">
        <v>301</v>
      </c>
      <c r="G161" s="41"/>
      <c r="H161" s="41"/>
      <c r="I161" s="271"/>
      <c r="J161" s="41"/>
      <c r="K161" s="41"/>
      <c r="L161" s="45"/>
      <c r="M161" s="272"/>
      <c r="N161" s="273"/>
      <c r="O161" s="85"/>
      <c r="P161" s="85"/>
      <c r="Q161" s="85"/>
      <c r="R161" s="85"/>
      <c r="S161" s="85"/>
      <c r="T161" s="86"/>
      <c r="U161" s="39"/>
      <c r="V161" s="39"/>
      <c r="W161" s="39"/>
      <c r="X161" s="39"/>
      <c r="Y161" s="39"/>
      <c r="Z161" s="39"/>
      <c r="AA161" s="39"/>
      <c r="AB161" s="39"/>
      <c r="AC161" s="39"/>
      <c r="AD161" s="39"/>
      <c r="AE161" s="39"/>
      <c r="AT161" s="17" t="s">
        <v>226</v>
      </c>
      <c r="AU161" s="17" t="s">
        <v>86</v>
      </c>
    </row>
    <row r="162" s="13" customFormat="1">
      <c r="A162" s="13"/>
      <c r="B162" s="228"/>
      <c r="C162" s="229"/>
      <c r="D162" s="230" t="s">
        <v>204</v>
      </c>
      <c r="E162" s="231" t="s">
        <v>32</v>
      </c>
      <c r="F162" s="232" t="s">
        <v>205</v>
      </c>
      <c r="G162" s="229"/>
      <c r="H162" s="231" t="s">
        <v>32</v>
      </c>
      <c r="I162" s="233"/>
      <c r="J162" s="229"/>
      <c r="K162" s="229"/>
      <c r="L162" s="234"/>
      <c r="M162" s="235"/>
      <c r="N162" s="236"/>
      <c r="O162" s="236"/>
      <c r="P162" s="236"/>
      <c r="Q162" s="236"/>
      <c r="R162" s="236"/>
      <c r="S162" s="236"/>
      <c r="T162" s="237"/>
      <c r="U162" s="13"/>
      <c r="V162" s="13"/>
      <c r="W162" s="13"/>
      <c r="X162" s="13"/>
      <c r="Y162" s="13"/>
      <c r="Z162" s="13"/>
      <c r="AA162" s="13"/>
      <c r="AB162" s="13"/>
      <c r="AC162" s="13"/>
      <c r="AD162" s="13"/>
      <c r="AE162" s="13"/>
      <c r="AT162" s="238" t="s">
        <v>204</v>
      </c>
      <c r="AU162" s="238" t="s">
        <v>86</v>
      </c>
      <c r="AV162" s="13" t="s">
        <v>84</v>
      </c>
      <c r="AW162" s="13" t="s">
        <v>39</v>
      </c>
      <c r="AX162" s="13" t="s">
        <v>77</v>
      </c>
      <c r="AY162" s="238" t="s">
        <v>194</v>
      </c>
    </row>
    <row r="163" s="13" customFormat="1">
      <c r="A163" s="13"/>
      <c r="B163" s="228"/>
      <c r="C163" s="229"/>
      <c r="D163" s="230" t="s">
        <v>204</v>
      </c>
      <c r="E163" s="231" t="s">
        <v>32</v>
      </c>
      <c r="F163" s="232" t="s">
        <v>302</v>
      </c>
      <c r="G163" s="229"/>
      <c r="H163" s="231" t="s">
        <v>32</v>
      </c>
      <c r="I163" s="233"/>
      <c r="J163" s="229"/>
      <c r="K163" s="229"/>
      <c r="L163" s="234"/>
      <c r="M163" s="235"/>
      <c r="N163" s="236"/>
      <c r="O163" s="236"/>
      <c r="P163" s="236"/>
      <c r="Q163" s="236"/>
      <c r="R163" s="236"/>
      <c r="S163" s="236"/>
      <c r="T163" s="237"/>
      <c r="U163" s="13"/>
      <c r="V163" s="13"/>
      <c r="W163" s="13"/>
      <c r="X163" s="13"/>
      <c r="Y163" s="13"/>
      <c r="Z163" s="13"/>
      <c r="AA163" s="13"/>
      <c r="AB163" s="13"/>
      <c r="AC163" s="13"/>
      <c r="AD163" s="13"/>
      <c r="AE163" s="13"/>
      <c r="AT163" s="238" t="s">
        <v>204</v>
      </c>
      <c r="AU163" s="238" t="s">
        <v>86</v>
      </c>
      <c r="AV163" s="13" t="s">
        <v>84</v>
      </c>
      <c r="AW163" s="13" t="s">
        <v>39</v>
      </c>
      <c r="AX163" s="13" t="s">
        <v>77</v>
      </c>
      <c r="AY163" s="238" t="s">
        <v>194</v>
      </c>
    </row>
    <row r="164" s="14" customFormat="1">
      <c r="A164" s="14"/>
      <c r="B164" s="239"/>
      <c r="C164" s="240"/>
      <c r="D164" s="230" t="s">
        <v>204</v>
      </c>
      <c r="E164" s="241" t="s">
        <v>32</v>
      </c>
      <c r="F164" s="242" t="s">
        <v>303</v>
      </c>
      <c r="G164" s="240"/>
      <c r="H164" s="243">
        <v>80</v>
      </c>
      <c r="I164" s="244"/>
      <c r="J164" s="240"/>
      <c r="K164" s="240"/>
      <c r="L164" s="245"/>
      <c r="M164" s="246"/>
      <c r="N164" s="247"/>
      <c r="O164" s="247"/>
      <c r="P164" s="247"/>
      <c r="Q164" s="247"/>
      <c r="R164" s="247"/>
      <c r="S164" s="247"/>
      <c r="T164" s="248"/>
      <c r="U164" s="14"/>
      <c r="V164" s="14"/>
      <c r="W164" s="14"/>
      <c r="X164" s="14"/>
      <c r="Y164" s="14"/>
      <c r="Z164" s="14"/>
      <c r="AA164" s="14"/>
      <c r="AB164" s="14"/>
      <c r="AC164" s="14"/>
      <c r="AD164" s="14"/>
      <c r="AE164" s="14"/>
      <c r="AT164" s="249" t="s">
        <v>204</v>
      </c>
      <c r="AU164" s="249" t="s">
        <v>86</v>
      </c>
      <c r="AV164" s="14" t="s">
        <v>86</v>
      </c>
      <c r="AW164" s="14" t="s">
        <v>39</v>
      </c>
      <c r="AX164" s="14" t="s">
        <v>77</v>
      </c>
      <c r="AY164" s="249" t="s">
        <v>194</v>
      </c>
    </row>
    <row r="165" s="15" customFormat="1">
      <c r="A165" s="15"/>
      <c r="B165" s="250"/>
      <c r="C165" s="251"/>
      <c r="D165" s="230" t="s">
        <v>204</v>
      </c>
      <c r="E165" s="252" t="s">
        <v>32</v>
      </c>
      <c r="F165" s="253" t="s">
        <v>207</v>
      </c>
      <c r="G165" s="251"/>
      <c r="H165" s="254">
        <v>80</v>
      </c>
      <c r="I165" s="255"/>
      <c r="J165" s="251"/>
      <c r="K165" s="251"/>
      <c r="L165" s="256"/>
      <c r="M165" s="257"/>
      <c r="N165" s="258"/>
      <c r="O165" s="258"/>
      <c r="P165" s="258"/>
      <c r="Q165" s="258"/>
      <c r="R165" s="258"/>
      <c r="S165" s="258"/>
      <c r="T165" s="259"/>
      <c r="U165" s="15"/>
      <c r="V165" s="15"/>
      <c r="W165" s="15"/>
      <c r="X165" s="15"/>
      <c r="Y165" s="15"/>
      <c r="Z165" s="15"/>
      <c r="AA165" s="15"/>
      <c r="AB165" s="15"/>
      <c r="AC165" s="15"/>
      <c r="AD165" s="15"/>
      <c r="AE165" s="15"/>
      <c r="AT165" s="260" t="s">
        <v>204</v>
      </c>
      <c r="AU165" s="260" t="s">
        <v>86</v>
      </c>
      <c r="AV165" s="15" t="s">
        <v>208</v>
      </c>
      <c r="AW165" s="15" t="s">
        <v>39</v>
      </c>
      <c r="AX165" s="15" t="s">
        <v>84</v>
      </c>
      <c r="AY165" s="260" t="s">
        <v>194</v>
      </c>
    </row>
    <row r="166" s="2" customFormat="1" ht="21.75" customHeight="1">
      <c r="A166" s="39"/>
      <c r="B166" s="40"/>
      <c r="C166" s="214" t="s">
        <v>304</v>
      </c>
      <c r="D166" s="214" t="s">
        <v>197</v>
      </c>
      <c r="E166" s="215" t="s">
        <v>305</v>
      </c>
      <c r="F166" s="216" t="s">
        <v>306</v>
      </c>
      <c r="G166" s="217" t="s">
        <v>127</v>
      </c>
      <c r="H166" s="218">
        <v>1110</v>
      </c>
      <c r="I166" s="219"/>
      <c r="J166" s="220">
        <f>ROUND(I166*H166,2)</f>
        <v>0</v>
      </c>
      <c r="K166" s="216" t="s">
        <v>200</v>
      </c>
      <c r="L166" s="221"/>
      <c r="M166" s="222" t="s">
        <v>32</v>
      </c>
      <c r="N166" s="223" t="s">
        <v>48</v>
      </c>
      <c r="O166" s="85"/>
      <c r="P166" s="224">
        <f>O166*H166</f>
        <v>0</v>
      </c>
      <c r="Q166" s="224">
        <v>0</v>
      </c>
      <c r="R166" s="224">
        <f>Q166*H166</f>
        <v>0</v>
      </c>
      <c r="S166" s="224">
        <v>0</v>
      </c>
      <c r="T166" s="225">
        <f>S166*H166</f>
        <v>0</v>
      </c>
      <c r="U166" s="39"/>
      <c r="V166" s="39"/>
      <c r="W166" s="39"/>
      <c r="X166" s="39"/>
      <c r="Y166" s="39"/>
      <c r="Z166" s="39"/>
      <c r="AA166" s="39"/>
      <c r="AB166" s="39"/>
      <c r="AC166" s="39"/>
      <c r="AD166" s="39"/>
      <c r="AE166" s="39"/>
      <c r="AR166" s="226" t="s">
        <v>201</v>
      </c>
      <c r="AT166" s="226" t="s">
        <v>197</v>
      </c>
      <c r="AU166" s="226" t="s">
        <v>86</v>
      </c>
      <c r="AY166" s="17" t="s">
        <v>194</v>
      </c>
      <c r="BE166" s="227">
        <f>IF(N166="základní",J166,0)</f>
        <v>0</v>
      </c>
      <c r="BF166" s="227">
        <f>IF(N166="snížená",J166,0)</f>
        <v>0</v>
      </c>
      <c r="BG166" s="227">
        <f>IF(N166="zákl. přenesená",J166,0)</f>
        <v>0</v>
      </c>
      <c r="BH166" s="227">
        <f>IF(N166="sníž. přenesená",J166,0)</f>
        <v>0</v>
      </c>
      <c r="BI166" s="227">
        <f>IF(N166="nulová",J166,0)</f>
        <v>0</v>
      </c>
      <c r="BJ166" s="17" t="s">
        <v>84</v>
      </c>
      <c r="BK166" s="227">
        <f>ROUND(I166*H166,2)</f>
        <v>0</v>
      </c>
      <c r="BL166" s="17" t="s">
        <v>202</v>
      </c>
      <c r="BM166" s="226" t="s">
        <v>307</v>
      </c>
    </row>
    <row r="167" s="2" customFormat="1">
      <c r="A167" s="39"/>
      <c r="B167" s="40"/>
      <c r="C167" s="41"/>
      <c r="D167" s="230" t="s">
        <v>226</v>
      </c>
      <c r="E167" s="41"/>
      <c r="F167" s="270" t="s">
        <v>308</v>
      </c>
      <c r="G167" s="41"/>
      <c r="H167" s="41"/>
      <c r="I167" s="271"/>
      <c r="J167" s="41"/>
      <c r="K167" s="41"/>
      <c r="L167" s="45"/>
      <c r="M167" s="272"/>
      <c r="N167" s="273"/>
      <c r="O167" s="85"/>
      <c r="P167" s="85"/>
      <c r="Q167" s="85"/>
      <c r="R167" s="85"/>
      <c r="S167" s="85"/>
      <c r="T167" s="86"/>
      <c r="U167" s="39"/>
      <c r="V167" s="39"/>
      <c r="W167" s="39"/>
      <c r="X167" s="39"/>
      <c r="Y167" s="39"/>
      <c r="Z167" s="39"/>
      <c r="AA167" s="39"/>
      <c r="AB167" s="39"/>
      <c r="AC167" s="39"/>
      <c r="AD167" s="39"/>
      <c r="AE167" s="39"/>
      <c r="AT167" s="17" t="s">
        <v>226</v>
      </c>
      <c r="AU167" s="17" t="s">
        <v>86</v>
      </c>
    </row>
    <row r="168" s="13" customFormat="1">
      <c r="A168" s="13"/>
      <c r="B168" s="228"/>
      <c r="C168" s="229"/>
      <c r="D168" s="230" t="s">
        <v>204</v>
      </c>
      <c r="E168" s="231" t="s">
        <v>32</v>
      </c>
      <c r="F168" s="232" t="s">
        <v>205</v>
      </c>
      <c r="G168" s="229"/>
      <c r="H168" s="231" t="s">
        <v>32</v>
      </c>
      <c r="I168" s="233"/>
      <c r="J168" s="229"/>
      <c r="K168" s="229"/>
      <c r="L168" s="234"/>
      <c r="M168" s="235"/>
      <c r="N168" s="236"/>
      <c r="O168" s="236"/>
      <c r="P168" s="236"/>
      <c r="Q168" s="236"/>
      <c r="R168" s="236"/>
      <c r="S168" s="236"/>
      <c r="T168" s="237"/>
      <c r="U168" s="13"/>
      <c r="V168" s="13"/>
      <c r="W168" s="13"/>
      <c r="X168" s="13"/>
      <c r="Y168" s="13"/>
      <c r="Z168" s="13"/>
      <c r="AA168" s="13"/>
      <c r="AB168" s="13"/>
      <c r="AC168" s="13"/>
      <c r="AD168" s="13"/>
      <c r="AE168" s="13"/>
      <c r="AT168" s="238" t="s">
        <v>204</v>
      </c>
      <c r="AU168" s="238" t="s">
        <v>86</v>
      </c>
      <c r="AV168" s="13" t="s">
        <v>84</v>
      </c>
      <c r="AW168" s="13" t="s">
        <v>39</v>
      </c>
      <c r="AX168" s="13" t="s">
        <v>77</v>
      </c>
      <c r="AY168" s="238" t="s">
        <v>194</v>
      </c>
    </row>
    <row r="169" s="13" customFormat="1">
      <c r="A169" s="13"/>
      <c r="B169" s="228"/>
      <c r="C169" s="229"/>
      <c r="D169" s="230" t="s">
        <v>204</v>
      </c>
      <c r="E169" s="231" t="s">
        <v>32</v>
      </c>
      <c r="F169" s="232" t="s">
        <v>309</v>
      </c>
      <c r="G169" s="229"/>
      <c r="H169" s="231" t="s">
        <v>32</v>
      </c>
      <c r="I169" s="233"/>
      <c r="J169" s="229"/>
      <c r="K169" s="229"/>
      <c r="L169" s="234"/>
      <c r="M169" s="235"/>
      <c r="N169" s="236"/>
      <c r="O169" s="236"/>
      <c r="P169" s="236"/>
      <c r="Q169" s="236"/>
      <c r="R169" s="236"/>
      <c r="S169" s="236"/>
      <c r="T169" s="237"/>
      <c r="U169" s="13"/>
      <c r="V169" s="13"/>
      <c r="W169" s="13"/>
      <c r="X169" s="13"/>
      <c r="Y169" s="13"/>
      <c r="Z169" s="13"/>
      <c r="AA169" s="13"/>
      <c r="AB169" s="13"/>
      <c r="AC169" s="13"/>
      <c r="AD169" s="13"/>
      <c r="AE169" s="13"/>
      <c r="AT169" s="238" t="s">
        <v>204</v>
      </c>
      <c r="AU169" s="238" t="s">
        <v>86</v>
      </c>
      <c r="AV169" s="13" t="s">
        <v>84</v>
      </c>
      <c r="AW169" s="13" t="s">
        <v>39</v>
      </c>
      <c r="AX169" s="13" t="s">
        <v>77</v>
      </c>
      <c r="AY169" s="238" t="s">
        <v>194</v>
      </c>
    </row>
    <row r="170" s="14" customFormat="1">
      <c r="A170" s="14"/>
      <c r="B170" s="239"/>
      <c r="C170" s="240"/>
      <c r="D170" s="230" t="s">
        <v>204</v>
      </c>
      <c r="E170" s="241" t="s">
        <v>32</v>
      </c>
      <c r="F170" s="242" t="s">
        <v>310</v>
      </c>
      <c r="G170" s="240"/>
      <c r="H170" s="243">
        <v>1110</v>
      </c>
      <c r="I170" s="244"/>
      <c r="J170" s="240"/>
      <c r="K170" s="240"/>
      <c r="L170" s="245"/>
      <c r="M170" s="246"/>
      <c r="N170" s="247"/>
      <c r="O170" s="247"/>
      <c r="P170" s="247"/>
      <c r="Q170" s="247"/>
      <c r="R170" s="247"/>
      <c r="S170" s="247"/>
      <c r="T170" s="248"/>
      <c r="U170" s="14"/>
      <c r="V170" s="14"/>
      <c r="W170" s="14"/>
      <c r="X170" s="14"/>
      <c r="Y170" s="14"/>
      <c r="Z170" s="14"/>
      <c r="AA170" s="14"/>
      <c r="AB170" s="14"/>
      <c r="AC170" s="14"/>
      <c r="AD170" s="14"/>
      <c r="AE170" s="14"/>
      <c r="AT170" s="249" t="s">
        <v>204</v>
      </c>
      <c r="AU170" s="249" t="s">
        <v>86</v>
      </c>
      <c r="AV170" s="14" t="s">
        <v>86</v>
      </c>
      <c r="AW170" s="14" t="s">
        <v>39</v>
      </c>
      <c r="AX170" s="14" t="s">
        <v>77</v>
      </c>
      <c r="AY170" s="249" t="s">
        <v>194</v>
      </c>
    </row>
    <row r="171" s="15" customFormat="1">
      <c r="A171" s="15"/>
      <c r="B171" s="250"/>
      <c r="C171" s="251"/>
      <c r="D171" s="230" t="s">
        <v>204</v>
      </c>
      <c r="E171" s="252" t="s">
        <v>32</v>
      </c>
      <c r="F171" s="253" t="s">
        <v>207</v>
      </c>
      <c r="G171" s="251"/>
      <c r="H171" s="254">
        <v>1110</v>
      </c>
      <c r="I171" s="255"/>
      <c r="J171" s="251"/>
      <c r="K171" s="251"/>
      <c r="L171" s="256"/>
      <c r="M171" s="257"/>
      <c r="N171" s="258"/>
      <c r="O171" s="258"/>
      <c r="P171" s="258"/>
      <c r="Q171" s="258"/>
      <c r="R171" s="258"/>
      <c r="S171" s="258"/>
      <c r="T171" s="259"/>
      <c r="U171" s="15"/>
      <c r="V171" s="15"/>
      <c r="W171" s="15"/>
      <c r="X171" s="15"/>
      <c r="Y171" s="15"/>
      <c r="Z171" s="15"/>
      <c r="AA171" s="15"/>
      <c r="AB171" s="15"/>
      <c r="AC171" s="15"/>
      <c r="AD171" s="15"/>
      <c r="AE171" s="15"/>
      <c r="AT171" s="260" t="s">
        <v>204</v>
      </c>
      <c r="AU171" s="260" t="s">
        <v>86</v>
      </c>
      <c r="AV171" s="15" t="s">
        <v>208</v>
      </c>
      <c r="AW171" s="15" t="s">
        <v>39</v>
      </c>
      <c r="AX171" s="15" t="s">
        <v>84</v>
      </c>
      <c r="AY171" s="260" t="s">
        <v>194</v>
      </c>
    </row>
    <row r="172" s="2" customFormat="1" ht="16.5" customHeight="1">
      <c r="A172" s="39"/>
      <c r="B172" s="40"/>
      <c r="C172" s="214" t="s">
        <v>311</v>
      </c>
      <c r="D172" s="214" t="s">
        <v>197</v>
      </c>
      <c r="E172" s="215" t="s">
        <v>312</v>
      </c>
      <c r="F172" s="216" t="s">
        <v>313</v>
      </c>
      <c r="G172" s="217" t="s">
        <v>127</v>
      </c>
      <c r="H172" s="218">
        <v>2135</v>
      </c>
      <c r="I172" s="219"/>
      <c r="J172" s="220">
        <f>ROUND(I172*H172,2)</f>
        <v>0</v>
      </c>
      <c r="K172" s="216" t="s">
        <v>200</v>
      </c>
      <c r="L172" s="221"/>
      <c r="M172" s="222" t="s">
        <v>32</v>
      </c>
      <c r="N172" s="223" t="s">
        <v>48</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201</v>
      </c>
      <c r="AT172" s="226" t="s">
        <v>197</v>
      </c>
      <c r="AU172" s="226" t="s">
        <v>86</v>
      </c>
      <c r="AY172" s="17" t="s">
        <v>194</v>
      </c>
      <c r="BE172" s="227">
        <f>IF(N172="základní",J172,0)</f>
        <v>0</v>
      </c>
      <c r="BF172" s="227">
        <f>IF(N172="snížená",J172,0)</f>
        <v>0</v>
      </c>
      <c r="BG172" s="227">
        <f>IF(N172="zákl. přenesená",J172,0)</f>
        <v>0</v>
      </c>
      <c r="BH172" s="227">
        <f>IF(N172="sníž. přenesená",J172,0)</f>
        <v>0</v>
      </c>
      <c r="BI172" s="227">
        <f>IF(N172="nulová",J172,0)</f>
        <v>0</v>
      </c>
      <c r="BJ172" s="17" t="s">
        <v>84</v>
      </c>
      <c r="BK172" s="227">
        <f>ROUND(I172*H172,2)</f>
        <v>0</v>
      </c>
      <c r="BL172" s="17" t="s">
        <v>202</v>
      </c>
      <c r="BM172" s="226" t="s">
        <v>314</v>
      </c>
    </row>
    <row r="173" s="13" customFormat="1">
      <c r="A173" s="13"/>
      <c r="B173" s="228"/>
      <c r="C173" s="229"/>
      <c r="D173" s="230" t="s">
        <v>204</v>
      </c>
      <c r="E173" s="231" t="s">
        <v>32</v>
      </c>
      <c r="F173" s="232" t="s">
        <v>205</v>
      </c>
      <c r="G173" s="229"/>
      <c r="H173" s="231" t="s">
        <v>32</v>
      </c>
      <c r="I173" s="233"/>
      <c r="J173" s="229"/>
      <c r="K173" s="229"/>
      <c r="L173" s="234"/>
      <c r="M173" s="235"/>
      <c r="N173" s="236"/>
      <c r="O173" s="236"/>
      <c r="P173" s="236"/>
      <c r="Q173" s="236"/>
      <c r="R173" s="236"/>
      <c r="S173" s="236"/>
      <c r="T173" s="237"/>
      <c r="U173" s="13"/>
      <c r="V173" s="13"/>
      <c r="W173" s="13"/>
      <c r="X173" s="13"/>
      <c r="Y173" s="13"/>
      <c r="Z173" s="13"/>
      <c r="AA173" s="13"/>
      <c r="AB173" s="13"/>
      <c r="AC173" s="13"/>
      <c r="AD173" s="13"/>
      <c r="AE173" s="13"/>
      <c r="AT173" s="238" t="s">
        <v>204</v>
      </c>
      <c r="AU173" s="238" t="s">
        <v>86</v>
      </c>
      <c r="AV173" s="13" t="s">
        <v>84</v>
      </c>
      <c r="AW173" s="13" t="s">
        <v>39</v>
      </c>
      <c r="AX173" s="13" t="s">
        <v>77</v>
      </c>
      <c r="AY173" s="238" t="s">
        <v>194</v>
      </c>
    </row>
    <row r="174" s="14" customFormat="1">
      <c r="A174" s="14"/>
      <c r="B174" s="239"/>
      <c r="C174" s="240"/>
      <c r="D174" s="230" t="s">
        <v>204</v>
      </c>
      <c r="E174" s="241" t="s">
        <v>32</v>
      </c>
      <c r="F174" s="242" t="s">
        <v>315</v>
      </c>
      <c r="G174" s="240"/>
      <c r="H174" s="243">
        <v>2135</v>
      </c>
      <c r="I174" s="244"/>
      <c r="J174" s="240"/>
      <c r="K174" s="240"/>
      <c r="L174" s="245"/>
      <c r="M174" s="246"/>
      <c r="N174" s="247"/>
      <c r="O174" s="247"/>
      <c r="P174" s="247"/>
      <c r="Q174" s="247"/>
      <c r="R174" s="247"/>
      <c r="S174" s="247"/>
      <c r="T174" s="248"/>
      <c r="U174" s="14"/>
      <c r="V174" s="14"/>
      <c r="W174" s="14"/>
      <c r="X174" s="14"/>
      <c r="Y174" s="14"/>
      <c r="Z174" s="14"/>
      <c r="AA174" s="14"/>
      <c r="AB174" s="14"/>
      <c r="AC174" s="14"/>
      <c r="AD174" s="14"/>
      <c r="AE174" s="14"/>
      <c r="AT174" s="249" t="s">
        <v>204</v>
      </c>
      <c r="AU174" s="249" t="s">
        <v>86</v>
      </c>
      <c r="AV174" s="14" t="s">
        <v>86</v>
      </c>
      <c r="AW174" s="14" t="s">
        <v>39</v>
      </c>
      <c r="AX174" s="14" t="s">
        <v>77</v>
      </c>
      <c r="AY174" s="249" t="s">
        <v>194</v>
      </c>
    </row>
    <row r="175" s="15" customFormat="1">
      <c r="A175" s="15"/>
      <c r="B175" s="250"/>
      <c r="C175" s="251"/>
      <c r="D175" s="230" t="s">
        <v>204</v>
      </c>
      <c r="E175" s="252" t="s">
        <v>32</v>
      </c>
      <c r="F175" s="253" t="s">
        <v>207</v>
      </c>
      <c r="G175" s="251"/>
      <c r="H175" s="254">
        <v>2135</v>
      </c>
      <c r="I175" s="255"/>
      <c r="J175" s="251"/>
      <c r="K175" s="251"/>
      <c r="L175" s="256"/>
      <c r="M175" s="257"/>
      <c r="N175" s="258"/>
      <c r="O175" s="258"/>
      <c r="P175" s="258"/>
      <c r="Q175" s="258"/>
      <c r="R175" s="258"/>
      <c r="S175" s="258"/>
      <c r="T175" s="259"/>
      <c r="U175" s="15"/>
      <c r="V175" s="15"/>
      <c r="W175" s="15"/>
      <c r="X175" s="15"/>
      <c r="Y175" s="15"/>
      <c r="Z175" s="15"/>
      <c r="AA175" s="15"/>
      <c r="AB175" s="15"/>
      <c r="AC175" s="15"/>
      <c r="AD175" s="15"/>
      <c r="AE175" s="15"/>
      <c r="AT175" s="260" t="s">
        <v>204</v>
      </c>
      <c r="AU175" s="260" t="s">
        <v>86</v>
      </c>
      <c r="AV175" s="15" t="s">
        <v>208</v>
      </c>
      <c r="AW175" s="15" t="s">
        <v>39</v>
      </c>
      <c r="AX175" s="15" t="s">
        <v>84</v>
      </c>
      <c r="AY175" s="260" t="s">
        <v>194</v>
      </c>
    </row>
    <row r="176" s="2" customFormat="1" ht="24.15" customHeight="1">
      <c r="A176" s="39"/>
      <c r="B176" s="40"/>
      <c r="C176" s="214" t="s">
        <v>316</v>
      </c>
      <c r="D176" s="214" t="s">
        <v>197</v>
      </c>
      <c r="E176" s="215" t="s">
        <v>317</v>
      </c>
      <c r="F176" s="216" t="s">
        <v>318</v>
      </c>
      <c r="G176" s="217" t="s">
        <v>262</v>
      </c>
      <c r="H176" s="218">
        <v>1130</v>
      </c>
      <c r="I176" s="219"/>
      <c r="J176" s="220">
        <f>ROUND(I176*H176,2)</f>
        <v>0</v>
      </c>
      <c r="K176" s="216" t="s">
        <v>200</v>
      </c>
      <c r="L176" s="221"/>
      <c r="M176" s="222" t="s">
        <v>32</v>
      </c>
      <c r="N176" s="223" t="s">
        <v>48</v>
      </c>
      <c r="O176" s="85"/>
      <c r="P176" s="224">
        <f>O176*H176</f>
        <v>0</v>
      </c>
      <c r="Q176" s="224">
        <v>0</v>
      </c>
      <c r="R176" s="224">
        <f>Q176*H176</f>
        <v>0</v>
      </c>
      <c r="S176" s="224">
        <v>0</v>
      </c>
      <c r="T176" s="225">
        <f>S176*H176</f>
        <v>0</v>
      </c>
      <c r="U176" s="39"/>
      <c r="V176" s="39"/>
      <c r="W176" s="39"/>
      <c r="X176" s="39"/>
      <c r="Y176" s="39"/>
      <c r="Z176" s="39"/>
      <c r="AA176" s="39"/>
      <c r="AB176" s="39"/>
      <c r="AC176" s="39"/>
      <c r="AD176" s="39"/>
      <c r="AE176" s="39"/>
      <c r="AR176" s="226" t="s">
        <v>201</v>
      </c>
      <c r="AT176" s="226" t="s">
        <v>197</v>
      </c>
      <c r="AU176" s="226" t="s">
        <v>86</v>
      </c>
      <c r="AY176" s="17" t="s">
        <v>194</v>
      </c>
      <c r="BE176" s="227">
        <f>IF(N176="základní",J176,0)</f>
        <v>0</v>
      </c>
      <c r="BF176" s="227">
        <f>IF(N176="snížená",J176,0)</f>
        <v>0</v>
      </c>
      <c r="BG176" s="227">
        <f>IF(N176="zákl. přenesená",J176,0)</f>
        <v>0</v>
      </c>
      <c r="BH176" s="227">
        <f>IF(N176="sníž. přenesená",J176,0)</f>
        <v>0</v>
      </c>
      <c r="BI176" s="227">
        <f>IF(N176="nulová",J176,0)</f>
        <v>0</v>
      </c>
      <c r="BJ176" s="17" t="s">
        <v>84</v>
      </c>
      <c r="BK176" s="227">
        <f>ROUND(I176*H176,2)</f>
        <v>0</v>
      </c>
      <c r="BL176" s="17" t="s">
        <v>202</v>
      </c>
      <c r="BM176" s="226" t="s">
        <v>319</v>
      </c>
    </row>
    <row r="177" s="13" customFormat="1">
      <c r="A177" s="13"/>
      <c r="B177" s="228"/>
      <c r="C177" s="229"/>
      <c r="D177" s="230" t="s">
        <v>204</v>
      </c>
      <c r="E177" s="231" t="s">
        <v>32</v>
      </c>
      <c r="F177" s="232" t="s">
        <v>320</v>
      </c>
      <c r="G177" s="229"/>
      <c r="H177" s="231" t="s">
        <v>32</v>
      </c>
      <c r="I177" s="233"/>
      <c r="J177" s="229"/>
      <c r="K177" s="229"/>
      <c r="L177" s="234"/>
      <c r="M177" s="235"/>
      <c r="N177" s="236"/>
      <c r="O177" s="236"/>
      <c r="P177" s="236"/>
      <c r="Q177" s="236"/>
      <c r="R177" s="236"/>
      <c r="S177" s="236"/>
      <c r="T177" s="237"/>
      <c r="U177" s="13"/>
      <c r="V177" s="13"/>
      <c r="W177" s="13"/>
      <c r="X177" s="13"/>
      <c r="Y177" s="13"/>
      <c r="Z177" s="13"/>
      <c r="AA177" s="13"/>
      <c r="AB177" s="13"/>
      <c r="AC177" s="13"/>
      <c r="AD177" s="13"/>
      <c r="AE177" s="13"/>
      <c r="AT177" s="238" t="s">
        <v>204</v>
      </c>
      <c r="AU177" s="238" t="s">
        <v>86</v>
      </c>
      <c r="AV177" s="13" t="s">
        <v>84</v>
      </c>
      <c r="AW177" s="13" t="s">
        <v>39</v>
      </c>
      <c r="AX177" s="13" t="s">
        <v>77</v>
      </c>
      <c r="AY177" s="238" t="s">
        <v>194</v>
      </c>
    </row>
    <row r="178" s="14" customFormat="1">
      <c r="A178" s="14"/>
      <c r="B178" s="239"/>
      <c r="C178" s="240"/>
      <c r="D178" s="230" t="s">
        <v>204</v>
      </c>
      <c r="E178" s="241" t="s">
        <v>32</v>
      </c>
      <c r="F178" s="242" t="s">
        <v>321</v>
      </c>
      <c r="G178" s="240"/>
      <c r="H178" s="243">
        <v>1130</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204</v>
      </c>
      <c r="AU178" s="249" t="s">
        <v>86</v>
      </c>
      <c r="AV178" s="14" t="s">
        <v>86</v>
      </c>
      <c r="AW178" s="14" t="s">
        <v>39</v>
      </c>
      <c r="AX178" s="14" t="s">
        <v>77</v>
      </c>
      <c r="AY178" s="249" t="s">
        <v>194</v>
      </c>
    </row>
    <row r="179" s="15" customFormat="1">
      <c r="A179" s="15"/>
      <c r="B179" s="250"/>
      <c r="C179" s="251"/>
      <c r="D179" s="230" t="s">
        <v>204</v>
      </c>
      <c r="E179" s="252" t="s">
        <v>32</v>
      </c>
      <c r="F179" s="253" t="s">
        <v>207</v>
      </c>
      <c r="G179" s="251"/>
      <c r="H179" s="254">
        <v>1130</v>
      </c>
      <c r="I179" s="255"/>
      <c r="J179" s="251"/>
      <c r="K179" s="251"/>
      <c r="L179" s="256"/>
      <c r="M179" s="257"/>
      <c r="N179" s="258"/>
      <c r="O179" s="258"/>
      <c r="P179" s="258"/>
      <c r="Q179" s="258"/>
      <c r="R179" s="258"/>
      <c r="S179" s="258"/>
      <c r="T179" s="259"/>
      <c r="U179" s="15"/>
      <c r="V179" s="15"/>
      <c r="W179" s="15"/>
      <c r="X179" s="15"/>
      <c r="Y179" s="15"/>
      <c r="Z179" s="15"/>
      <c r="AA179" s="15"/>
      <c r="AB179" s="15"/>
      <c r="AC179" s="15"/>
      <c r="AD179" s="15"/>
      <c r="AE179" s="15"/>
      <c r="AT179" s="260" t="s">
        <v>204</v>
      </c>
      <c r="AU179" s="260" t="s">
        <v>86</v>
      </c>
      <c r="AV179" s="15" t="s">
        <v>208</v>
      </c>
      <c r="AW179" s="15" t="s">
        <v>39</v>
      </c>
      <c r="AX179" s="15" t="s">
        <v>84</v>
      </c>
      <c r="AY179" s="260" t="s">
        <v>194</v>
      </c>
    </row>
    <row r="180" s="2" customFormat="1" ht="21.75" customHeight="1">
      <c r="A180" s="39"/>
      <c r="B180" s="40"/>
      <c r="C180" s="261" t="s">
        <v>322</v>
      </c>
      <c r="D180" s="261" t="s">
        <v>222</v>
      </c>
      <c r="E180" s="262" t="s">
        <v>323</v>
      </c>
      <c r="F180" s="263" t="s">
        <v>324</v>
      </c>
      <c r="G180" s="264" t="s">
        <v>127</v>
      </c>
      <c r="H180" s="265">
        <v>4830</v>
      </c>
      <c r="I180" s="266"/>
      <c r="J180" s="267">
        <f>ROUND(I180*H180,2)</f>
        <v>0</v>
      </c>
      <c r="K180" s="263" t="s">
        <v>200</v>
      </c>
      <c r="L180" s="45"/>
      <c r="M180" s="268" t="s">
        <v>32</v>
      </c>
      <c r="N180" s="269" t="s">
        <v>48</v>
      </c>
      <c r="O180" s="85"/>
      <c r="P180" s="224">
        <f>O180*H180</f>
        <v>0</v>
      </c>
      <c r="Q180" s="224">
        <v>0</v>
      </c>
      <c r="R180" s="224">
        <f>Q180*H180</f>
        <v>0</v>
      </c>
      <c r="S180" s="224">
        <v>0</v>
      </c>
      <c r="T180" s="225">
        <f>S180*H180</f>
        <v>0</v>
      </c>
      <c r="U180" s="39"/>
      <c r="V180" s="39"/>
      <c r="W180" s="39"/>
      <c r="X180" s="39"/>
      <c r="Y180" s="39"/>
      <c r="Z180" s="39"/>
      <c r="AA180" s="39"/>
      <c r="AB180" s="39"/>
      <c r="AC180" s="39"/>
      <c r="AD180" s="39"/>
      <c r="AE180" s="39"/>
      <c r="AR180" s="226" t="s">
        <v>208</v>
      </c>
      <c r="AT180" s="226" t="s">
        <v>222</v>
      </c>
      <c r="AU180" s="226" t="s">
        <v>86</v>
      </c>
      <c r="AY180" s="17" t="s">
        <v>194</v>
      </c>
      <c r="BE180" s="227">
        <f>IF(N180="základní",J180,0)</f>
        <v>0</v>
      </c>
      <c r="BF180" s="227">
        <f>IF(N180="snížená",J180,0)</f>
        <v>0</v>
      </c>
      <c r="BG180" s="227">
        <f>IF(N180="zákl. přenesená",J180,0)</f>
        <v>0</v>
      </c>
      <c r="BH180" s="227">
        <f>IF(N180="sníž. přenesená",J180,0)</f>
        <v>0</v>
      </c>
      <c r="BI180" s="227">
        <f>IF(N180="nulová",J180,0)</f>
        <v>0</v>
      </c>
      <c r="BJ180" s="17" t="s">
        <v>84</v>
      </c>
      <c r="BK180" s="227">
        <f>ROUND(I180*H180,2)</f>
        <v>0</v>
      </c>
      <c r="BL180" s="17" t="s">
        <v>208</v>
      </c>
      <c r="BM180" s="226" t="s">
        <v>325</v>
      </c>
    </row>
    <row r="181" s="13" customFormat="1">
      <c r="A181" s="13"/>
      <c r="B181" s="228"/>
      <c r="C181" s="229"/>
      <c r="D181" s="230" t="s">
        <v>204</v>
      </c>
      <c r="E181" s="231" t="s">
        <v>32</v>
      </c>
      <c r="F181" s="232" t="s">
        <v>326</v>
      </c>
      <c r="G181" s="229"/>
      <c r="H181" s="231" t="s">
        <v>32</v>
      </c>
      <c r="I181" s="233"/>
      <c r="J181" s="229"/>
      <c r="K181" s="229"/>
      <c r="L181" s="234"/>
      <c r="M181" s="235"/>
      <c r="N181" s="236"/>
      <c r="O181" s="236"/>
      <c r="P181" s="236"/>
      <c r="Q181" s="236"/>
      <c r="R181" s="236"/>
      <c r="S181" s="236"/>
      <c r="T181" s="237"/>
      <c r="U181" s="13"/>
      <c r="V181" s="13"/>
      <c r="W181" s="13"/>
      <c r="X181" s="13"/>
      <c r="Y181" s="13"/>
      <c r="Z181" s="13"/>
      <c r="AA181" s="13"/>
      <c r="AB181" s="13"/>
      <c r="AC181" s="13"/>
      <c r="AD181" s="13"/>
      <c r="AE181" s="13"/>
      <c r="AT181" s="238" t="s">
        <v>204</v>
      </c>
      <c r="AU181" s="238" t="s">
        <v>86</v>
      </c>
      <c r="AV181" s="13" t="s">
        <v>84</v>
      </c>
      <c r="AW181" s="13" t="s">
        <v>39</v>
      </c>
      <c r="AX181" s="13" t="s">
        <v>77</v>
      </c>
      <c r="AY181" s="238" t="s">
        <v>194</v>
      </c>
    </row>
    <row r="182" s="14" customFormat="1">
      <c r="A182" s="14"/>
      <c r="B182" s="239"/>
      <c r="C182" s="240"/>
      <c r="D182" s="230" t="s">
        <v>204</v>
      </c>
      <c r="E182" s="241" t="s">
        <v>32</v>
      </c>
      <c r="F182" s="242" t="s">
        <v>327</v>
      </c>
      <c r="G182" s="240"/>
      <c r="H182" s="243">
        <v>2135</v>
      </c>
      <c r="I182" s="244"/>
      <c r="J182" s="240"/>
      <c r="K182" s="240"/>
      <c r="L182" s="245"/>
      <c r="M182" s="246"/>
      <c r="N182" s="247"/>
      <c r="O182" s="247"/>
      <c r="P182" s="247"/>
      <c r="Q182" s="247"/>
      <c r="R182" s="247"/>
      <c r="S182" s="247"/>
      <c r="T182" s="248"/>
      <c r="U182" s="14"/>
      <c r="V182" s="14"/>
      <c r="W182" s="14"/>
      <c r="X182" s="14"/>
      <c r="Y182" s="14"/>
      <c r="Z182" s="14"/>
      <c r="AA182" s="14"/>
      <c r="AB182" s="14"/>
      <c r="AC182" s="14"/>
      <c r="AD182" s="14"/>
      <c r="AE182" s="14"/>
      <c r="AT182" s="249" t="s">
        <v>204</v>
      </c>
      <c r="AU182" s="249" t="s">
        <v>86</v>
      </c>
      <c r="AV182" s="14" t="s">
        <v>86</v>
      </c>
      <c r="AW182" s="14" t="s">
        <v>39</v>
      </c>
      <c r="AX182" s="14" t="s">
        <v>77</v>
      </c>
      <c r="AY182" s="249" t="s">
        <v>194</v>
      </c>
    </row>
    <row r="183" s="13" customFormat="1">
      <c r="A183" s="13"/>
      <c r="B183" s="228"/>
      <c r="C183" s="229"/>
      <c r="D183" s="230" t="s">
        <v>204</v>
      </c>
      <c r="E183" s="231" t="s">
        <v>32</v>
      </c>
      <c r="F183" s="232" t="s">
        <v>302</v>
      </c>
      <c r="G183" s="229"/>
      <c r="H183" s="231" t="s">
        <v>32</v>
      </c>
      <c r="I183" s="233"/>
      <c r="J183" s="229"/>
      <c r="K183" s="229"/>
      <c r="L183" s="234"/>
      <c r="M183" s="235"/>
      <c r="N183" s="236"/>
      <c r="O183" s="236"/>
      <c r="P183" s="236"/>
      <c r="Q183" s="236"/>
      <c r="R183" s="236"/>
      <c r="S183" s="236"/>
      <c r="T183" s="237"/>
      <c r="U183" s="13"/>
      <c r="V183" s="13"/>
      <c r="W183" s="13"/>
      <c r="X183" s="13"/>
      <c r="Y183" s="13"/>
      <c r="Z183" s="13"/>
      <c r="AA183" s="13"/>
      <c r="AB183" s="13"/>
      <c r="AC183" s="13"/>
      <c r="AD183" s="13"/>
      <c r="AE183" s="13"/>
      <c r="AT183" s="238" t="s">
        <v>204</v>
      </c>
      <c r="AU183" s="238" t="s">
        <v>86</v>
      </c>
      <c r="AV183" s="13" t="s">
        <v>84</v>
      </c>
      <c r="AW183" s="13" t="s">
        <v>39</v>
      </c>
      <c r="AX183" s="13" t="s">
        <v>77</v>
      </c>
      <c r="AY183" s="238" t="s">
        <v>194</v>
      </c>
    </row>
    <row r="184" s="14" customFormat="1">
      <c r="A184" s="14"/>
      <c r="B184" s="239"/>
      <c r="C184" s="240"/>
      <c r="D184" s="230" t="s">
        <v>204</v>
      </c>
      <c r="E184" s="241" t="s">
        <v>32</v>
      </c>
      <c r="F184" s="242" t="s">
        <v>328</v>
      </c>
      <c r="G184" s="240"/>
      <c r="H184" s="243">
        <v>80</v>
      </c>
      <c r="I184" s="244"/>
      <c r="J184" s="240"/>
      <c r="K184" s="240"/>
      <c r="L184" s="245"/>
      <c r="M184" s="246"/>
      <c r="N184" s="247"/>
      <c r="O184" s="247"/>
      <c r="P184" s="247"/>
      <c r="Q184" s="247"/>
      <c r="R184" s="247"/>
      <c r="S184" s="247"/>
      <c r="T184" s="248"/>
      <c r="U184" s="14"/>
      <c r="V184" s="14"/>
      <c r="W184" s="14"/>
      <c r="X184" s="14"/>
      <c r="Y184" s="14"/>
      <c r="Z184" s="14"/>
      <c r="AA184" s="14"/>
      <c r="AB184" s="14"/>
      <c r="AC184" s="14"/>
      <c r="AD184" s="14"/>
      <c r="AE184" s="14"/>
      <c r="AT184" s="249" t="s">
        <v>204</v>
      </c>
      <c r="AU184" s="249" t="s">
        <v>86</v>
      </c>
      <c r="AV184" s="14" t="s">
        <v>86</v>
      </c>
      <c r="AW184" s="14" t="s">
        <v>39</v>
      </c>
      <c r="AX184" s="14" t="s">
        <v>77</v>
      </c>
      <c r="AY184" s="249" t="s">
        <v>194</v>
      </c>
    </row>
    <row r="185" s="13" customFormat="1">
      <c r="A185" s="13"/>
      <c r="B185" s="228"/>
      <c r="C185" s="229"/>
      <c r="D185" s="230" t="s">
        <v>204</v>
      </c>
      <c r="E185" s="231" t="s">
        <v>32</v>
      </c>
      <c r="F185" s="232" t="s">
        <v>309</v>
      </c>
      <c r="G185" s="229"/>
      <c r="H185" s="231" t="s">
        <v>32</v>
      </c>
      <c r="I185" s="233"/>
      <c r="J185" s="229"/>
      <c r="K185" s="229"/>
      <c r="L185" s="234"/>
      <c r="M185" s="235"/>
      <c r="N185" s="236"/>
      <c r="O185" s="236"/>
      <c r="P185" s="236"/>
      <c r="Q185" s="236"/>
      <c r="R185" s="236"/>
      <c r="S185" s="236"/>
      <c r="T185" s="237"/>
      <c r="U185" s="13"/>
      <c r="V185" s="13"/>
      <c r="W185" s="13"/>
      <c r="X185" s="13"/>
      <c r="Y185" s="13"/>
      <c r="Z185" s="13"/>
      <c r="AA185" s="13"/>
      <c r="AB185" s="13"/>
      <c r="AC185" s="13"/>
      <c r="AD185" s="13"/>
      <c r="AE185" s="13"/>
      <c r="AT185" s="238" t="s">
        <v>204</v>
      </c>
      <c r="AU185" s="238" t="s">
        <v>86</v>
      </c>
      <c r="AV185" s="13" t="s">
        <v>84</v>
      </c>
      <c r="AW185" s="13" t="s">
        <v>39</v>
      </c>
      <c r="AX185" s="13" t="s">
        <v>77</v>
      </c>
      <c r="AY185" s="238" t="s">
        <v>194</v>
      </c>
    </row>
    <row r="186" s="14" customFormat="1">
      <c r="A186" s="14"/>
      <c r="B186" s="239"/>
      <c r="C186" s="240"/>
      <c r="D186" s="230" t="s">
        <v>204</v>
      </c>
      <c r="E186" s="241" t="s">
        <v>32</v>
      </c>
      <c r="F186" s="242" t="s">
        <v>329</v>
      </c>
      <c r="G186" s="240"/>
      <c r="H186" s="243">
        <v>1110</v>
      </c>
      <c r="I186" s="244"/>
      <c r="J186" s="240"/>
      <c r="K186" s="240"/>
      <c r="L186" s="245"/>
      <c r="M186" s="246"/>
      <c r="N186" s="247"/>
      <c r="O186" s="247"/>
      <c r="P186" s="247"/>
      <c r="Q186" s="247"/>
      <c r="R186" s="247"/>
      <c r="S186" s="247"/>
      <c r="T186" s="248"/>
      <c r="U186" s="14"/>
      <c r="V186" s="14"/>
      <c r="W186" s="14"/>
      <c r="X186" s="14"/>
      <c r="Y186" s="14"/>
      <c r="Z186" s="14"/>
      <c r="AA186" s="14"/>
      <c r="AB186" s="14"/>
      <c r="AC186" s="14"/>
      <c r="AD186" s="14"/>
      <c r="AE186" s="14"/>
      <c r="AT186" s="249" t="s">
        <v>204</v>
      </c>
      <c r="AU186" s="249" t="s">
        <v>86</v>
      </c>
      <c r="AV186" s="14" t="s">
        <v>86</v>
      </c>
      <c r="AW186" s="14" t="s">
        <v>39</v>
      </c>
      <c r="AX186" s="14" t="s">
        <v>77</v>
      </c>
      <c r="AY186" s="249" t="s">
        <v>194</v>
      </c>
    </row>
    <row r="187" s="13" customFormat="1">
      <c r="A187" s="13"/>
      <c r="B187" s="228"/>
      <c r="C187" s="229"/>
      <c r="D187" s="230" t="s">
        <v>204</v>
      </c>
      <c r="E187" s="231" t="s">
        <v>32</v>
      </c>
      <c r="F187" s="232" t="s">
        <v>330</v>
      </c>
      <c r="G187" s="229"/>
      <c r="H187" s="231" t="s">
        <v>32</v>
      </c>
      <c r="I187" s="233"/>
      <c r="J187" s="229"/>
      <c r="K187" s="229"/>
      <c r="L187" s="234"/>
      <c r="M187" s="235"/>
      <c r="N187" s="236"/>
      <c r="O187" s="236"/>
      <c r="P187" s="236"/>
      <c r="Q187" s="236"/>
      <c r="R187" s="236"/>
      <c r="S187" s="236"/>
      <c r="T187" s="237"/>
      <c r="U187" s="13"/>
      <c r="V187" s="13"/>
      <c r="W187" s="13"/>
      <c r="X187" s="13"/>
      <c r="Y187" s="13"/>
      <c r="Z187" s="13"/>
      <c r="AA187" s="13"/>
      <c r="AB187" s="13"/>
      <c r="AC187" s="13"/>
      <c r="AD187" s="13"/>
      <c r="AE187" s="13"/>
      <c r="AT187" s="238" t="s">
        <v>204</v>
      </c>
      <c r="AU187" s="238" t="s">
        <v>86</v>
      </c>
      <c r="AV187" s="13" t="s">
        <v>84</v>
      </c>
      <c r="AW187" s="13" t="s">
        <v>39</v>
      </c>
      <c r="AX187" s="13" t="s">
        <v>77</v>
      </c>
      <c r="AY187" s="238" t="s">
        <v>194</v>
      </c>
    </row>
    <row r="188" s="14" customFormat="1">
      <c r="A188" s="14"/>
      <c r="B188" s="239"/>
      <c r="C188" s="240"/>
      <c r="D188" s="230" t="s">
        <v>204</v>
      </c>
      <c r="E188" s="241" t="s">
        <v>32</v>
      </c>
      <c r="F188" s="242" t="s">
        <v>331</v>
      </c>
      <c r="G188" s="240"/>
      <c r="H188" s="243">
        <v>1130</v>
      </c>
      <c r="I188" s="244"/>
      <c r="J188" s="240"/>
      <c r="K188" s="240"/>
      <c r="L188" s="245"/>
      <c r="M188" s="246"/>
      <c r="N188" s="247"/>
      <c r="O188" s="247"/>
      <c r="P188" s="247"/>
      <c r="Q188" s="247"/>
      <c r="R188" s="247"/>
      <c r="S188" s="247"/>
      <c r="T188" s="248"/>
      <c r="U188" s="14"/>
      <c r="V188" s="14"/>
      <c r="W188" s="14"/>
      <c r="X188" s="14"/>
      <c r="Y188" s="14"/>
      <c r="Z188" s="14"/>
      <c r="AA188" s="14"/>
      <c r="AB188" s="14"/>
      <c r="AC188" s="14"/>
      <c r="AD188" s="14"/>
      <c r="AE188" s="14"/>
      <c r="AT188" s="249" t="s">
        <v>204</v>
      </c>
      <c r="AU188" s="249" t="s">
        <v>86</v>
      </c>
      <c r="AV188" s="14" t="s">
        <v>86</v>
      </c>
      <c r="AW188" s="14" t="s">
        <v>39</v>
      </c>
      <c r="AX188" s="14" t="s">
        <v>77</v>
      </c>
      <c r="AY188" s="249" t="s">
        <v>194</v>
      </c>
    </row>
    <row r="189" s="13" customFormat="1">
      <c r="A189" s="13"/>
      <c r="B189" s="228"/>
      <c r="C189" s="229"/>
      <c r="D189" s="230" t="s">
        <v>204</v>
      </c>
      <c r="E189" s="231" t="s">
        <v>32</v>
      </c>
      <c r="F189" s="232" t="s">
        <v>332</v>
      </c>
      <c r="G189" s="229"/>
      <c r="H189" s="231" t="s">
        <v>32</v>
      </c>
      <c r="I189" s="233"/>
      <c r="J189" s="229"/>
      <c r="K189" s="229"/>
      <c r="L189" s="234"/>
      <c r="M189" s="235"/>
      <c r="N189" s="236"/>
      <c r="O189" s="236"/>
      <c r="P189" s="236"/>
      <c r="Q189" s="236"/>
      <c r="R189" s="236"/>
      <c r="S189" s="236"/>
      <c r="T189" s="237"/>
      <c r="U189" s="13"/>
      <c r="V189" s="13"/>
      <c r="W189" s="13"/>
      <c r="X189" s="13"/>
      <c r="Y189" s="13"/>
      <c r="Z189" s="13"/>
      <c r="AA189" s="13"/>
      <c r="AB189" s="13"/>
      <c r="AC189" s="13"/>
      <c r="AD189" s="13"/>
      <c r="AE189" s="13"/>
      <c r="AT189" s="238" t="s">
        <v>204</v>
      </c>
      <c r="AU189" s="238" t="s">
        <v>86</v>
      </c>
      <c r="AV189" s="13" t="s">
        <v>84</v>
      </c>
      <c r="AW189" s="13" t="s">
        <v>39</v>
      </c>
      <c r="AX189" s="13" t="s">
        <v>77</v>
      </c>
      <c r="AY189" s="238" t="s">
        <v>194</v>
      </c>
    </row>
    <row r="190" s="14" customFormat="1">
      <c r="A190" s="14"/>
      <c r="B190" s="239"/>
      <c r="C190" s="240"/>
      <c r="D190" s="230" t="s">
        <v>204</v>
      </c>
      <c r="E190" s="241" t="s">
        <v>32</v>
      </c>
      <c r="F190" s="242" t="s">
        <v>333</v>
      </c>
      <c r="G190" s="240"/>
      <c r="H190" s="243">
        <v>250</v>
      </c>
      <c r="I190" s="244"/>
      <c r="J190" s="240"/>
      <c r="K190" s="240"/>
      <c r="L190" s="245"/>
      <c r="M190" s="246"/>
      <c r="N190" s="247"/>
      <c r="O190" s="247"/>
      <c r="P190" s="247"/>
      <c r="Q190" s="247"/>
      <c r="R190" s="247"/>
      <c r="S190" s="247"/>
      <c r="T190" s="248"/>
      <c r="U190" s="14"/>
      <c r="V190" s="14"/>
      <c r="W190" s="14"/>
      <c r="X190" s="14"/>
      <c r="Y190" s="14"/>
      <c r="Z190" s="14"/>
      <c r="AA190" s="14"/>
      <c r="AB190" s="14"/>
      <c r="AC190" s="14"/>
      <c r="AD190" s="14"/>
      <c r="AE190" s="14"/>
      <c r="AT190" s="249" t="s">
        <v>204</v>
      </c>
      <c r="AU190" s="249" t="s">
        <v>86</v>
      </c>
      <c r="AV190" s="14" t="s">
        <v>86</v>
      </c>
      <c r="AW190" s="14" t="s">
        <v>39</v>
      </c>
      <c r="AX190" s="14" t="s">
        <v>77</v>
      </c>
      <c r="AY190" s="249" t="s">
        <v>194</v>
      </c>
    </row>
    <row r="191" s="13" customFormat="1">
      <c r="A191" s="13"/>
      <c r="B191" s="228"/>
      <c r="C191" s="229"/>
      <c r="D191" s="230" t="s">
        <v>204</v>
      </c>
      <c r="E191" s="231" t="s">
        <v>32</v>
      </c>
      <c r="F191" s="232" t="s">
        <v>334</v>
      </c>
      <c r="G191" s="229"/>
      <c r="H191" s="231" t="s">
        <v>32</v>
      </c>
      <c r="I191" s="233"/>
      <c r="J191" s="229"/>
      <c r="K191" s="229"/>
      <c r="L191" s="234"/>
      <c r="M191" s="235"/>
      <c r="N191" s="236"/>
      <c r="O191" s="236"/>
      <c r="P191" s="236"/>
      <c r="Q191" s="236"/>
      <c r="R191" s="236"/>
      <c r="S191" s="236"/>
      <c r="T191" s="237"/>
      <c r="U191" s="13"/>
      <c r="V191" s="13"/>
      <c r="W191" s="13"/>
      <c r="X191" s="13"/>
      <c r="Y191" s="13"/>
      <c r="Z191" s="13"/>
      <c r="AA191" s="13"/>
      <c r="AB191" s="13"/>
      <c r="AC191" s="13"/>
      <c r="AD191" s="13"/>
      <c r="AE191" s="13"/>
      <c r="AT191" s="238" t="s">
        <v>204</v>
      </c>
      <c r="AU191" s="238" t="s">
        <v>86</v>
      </c>
      <c r="AV191" s="13" t="s">
        <v>84</v>
      </c>
      <c r="AW191" s="13" t="s">
        <v>39</v>
      </c>
      <c r="AX191" s="13" t="s">
        <v>77</v>
      </c>
      <c r="AY191" s="238" t="s">
        <v>194</v>
      </c>
    </row>
    <row r="192" s="14" customFormat="1">
      <c r="A192" s="14"/>
      <c r="B192" s="239"/>
      <c r="C192" s="240"/>
      <c r="D192" s="230" t="s">
        <v>204</v>
      </c>
      <c r="E192" s="241" t="s">
        <v>32</v>
      </c>
      <c r="F192" s="242" t="s">
        <v>335</v>
      </c>
      <c r="G192" s="240"/>
      <c r="H192" s="243">
        <v>125</v>
      </c>
      <c r="I192" s="244"/>
      <c r="J192" s="240"/>
      <c r="K192" s="240"/>
      <c r="L192" s="245"/>
      <c r="M192" s="246"/>
      <c r="N192" s="247"/>
      <c r="O192" s="247"/>
      <c r="P192" s="247"/>
      <c r="Q192" s="247"/>
      <c r="R192" s="247"/>
      <c r="S192" s="247"/>
      <c r="T192" s="248"/>
      <c r="U192" s="14"/>
      <c r="V192" s="14"/>
      <c r="W192" s="14"/>
      <c r="X192" s="14"/>
      <c r="Y192" s="14"/>
      <c r="Z192" s="14"/>
      <c r="AA192" s="14"/>
      <c r="AB192" s="14"/>
      <c r="AC192" s="14"/>
      <c r="AD192" s="14"/>
      <c r="AE192" s="14"/>
      <c r="AT192" s="249" t="s">
        <v>204</v>
      </c>
      <c r="AU192" s="249" t="s">
        <v>86</v>
      </c>
      <c r="AV192" s="14" t="s">
        <v>86</v>
      </c>
      <c r="AW192" s="14" t="s">
        <v>39</v>
      </c>
      <c r="AX192" s="14" t="s">
        <v>77</v>
      </c>
      <c r="AY192" s="249" t="s">
        <v>194</v>
      </c>
    </row>
    <row r="193" s="15" customFormat="1">
      <c r="A193" s="15"/>
      <c r="B193" s="250"/>
      <c r="C193" s="251"/>
      <c r="D193" s="230" t="s">
        <v>204</v>
      </c>
      <c r="E193" s="252" t="s">
        <v>32</v>
      </c>
      <c r="F193" s="253" t="s">
        <v>207</v>
      </c>
      <c r="G193" s="251"/>
      <c r="H193" s="254">
        <v>4830</v>
      </c>
      <c r="I193" s="255"/>
      <c r="J193" s="251"/>
      <c r="K193" s="251"/>
      <c r="L193" s="256"/>
      <c r="M193" s="257"/>
      <c r="N193" s="258"/>
      <c r="O193" s="258"/>
      <c r="P193" s="258"/>
      <c r="Q193" s="258"/>
      <c r="R193" s="258"/>
      <c r="S193" s="258"/>
      <c r="T193" s="259"/>
      <c r="U193" s="15"/>
      <c r="V193" s="15"/>
      <c r="W193" s="15"/>
      <c r="X193" s="15"/>
      <c r="Y193" s="15"/>
      <c r="Z193" s="15"/>
      <c r="AA193" s="15"/>
      <c r="AB193" s="15"/>
      <c r="AC193" s="15"/>
      <c r="AD193" s="15"/>
      <c r="AE193" s="15"/>
      <c r="AT193" s="260" t="s">
        <v>204</v>
      </c>
      <c r="AU193" s="260" t="s">
        <v>86</v>
      </c>
      <c r="AV193" s="15" t="s">
        <v>208</v>
      </c>
      <c r="AW193" s="15" t="s">
        <v>39</v>
      </c>
      <c r="AX193" s="15" t="s">
        <v>84</v>
      </c>
      <c r="AY193" s="260" t="s">
        <v>194</v>
      </c>
    </row>
    <row r="194" s="2" customFormat="1" ht="16.5" customHeight="1">
      <c r="A194" s="39"/>
      <c r="B194" s="40"/>
      <c r="C194" s="214" t="s">
        <v>336</v>
      </c>
      <c r="D194" s="214" t="s">
        <v>197</v>
      </c>
      <c r="E194" s="215" t="s">
        <v>337</v>
      </c>
      <c r="F194" s="216" t="s">
        <v>338</v>
      </c>
      <c r="G194" s="217" t="s">
        <v>127</v>
      </c>
      <c r="H194" s="218">
        <v>44</v>
      </c>
      <c r="I194" s="219"/>
      <c r="J194" s="220">
        <f>ROUND(I194*H194,2)</f>
        <v>0</v>
      </c>
      <c r="K194" s="216" t="s">
        <v>200</v>
      </c>
      <c r="L194" s="221"/>
      <c r="M194" s="222" t="s">
        <v>32</v>
      </c>
      <c r="N194" s="223" t="s">
        <v>48</v>
      </c>
      <c r="O194" s="85"/>
      <c r="P194" s="224">
        <f>O194*H194</f>
        <v>0</v>
      </c>
      <c r="Q194" s="224">
        <v>0</v>
      </c>
      <c r="R194" s="224">
        <f>Q194*H194</f>
        <v>0</v>
      </c>
      <c r="S194" s="224">
        <v>0</v>
      </c>
      <c r="T194" s="225">
        <f>S194*H194</f>
        <v>0</v>
      </c>
      <c r="U194" s="39"/>
      <c r="V194" s="39"/>
      <c r="W194" s="39"/>
      <c r="X194" s="39"/>
      <c r="Y194" s="39"/>
      <c r="Z194" s="39"/>
      <c r="AA194" s="39"/>
      <c r="AB194" s="39"/>
      <c r="AC194" s="39"/>
      <c r="AD194" s="39"/>
      <c r="AE194" s="39"/>
      <c r="AR194" s="226" t="s">
        <v>201</v>
      </c>
      <c r="AT194" s="226" t="s">
        <v>197</v>
      </c>
      <c r="AU194" s="226" t="s">
        <v>86</v>
      </c>
      <c r="AY194" s="17" t="s">
        <v>194</v>
      </c>
      <c r="BE194" s="227">
        <f>IF(N194="základní",J194,0)</f>
        <v>0</v>
      </c>
      <c r="BF194" s="227">
        <f>IF(N194="snížená",J194,0)</f>
        <v>0</v>
      </c>
      <c r="BG194" s="227">
        <f>IF(N194="zákl. přenesená",J194,0)</f>
        <v>0</v>
      </c>
      <c r="BH194" s="227">
        <f>IF(N194="sníž. přenesená",J194,0)</f>
        <v>0</v>
      </c>
      <c r="BI194" s="227">
        <f>IF(N194="nulová",J194,0)</f>
        <v>0</v>
      </c>
      <c r="BJ194" s="17" t="s">
        <v>84</v>
      </c>
      <c r="BK194" s="227">
        <f>ROUND(I194*H194,2)</f>
        <v>0</v>
      </c>
      <c r="BL194" s="17" t="s">
        <v>202</v>
      </c>
      <c r="BM194" s="226" t="s">
        <v>339</v>
      </c>
    </row>
    <row r="195" s="2" customFormat="1" ht="16.5" customHeight="1">
      <c r="A195" s="39"/>
      <c r="B195" s="40"/>
      <c r="C195" s="214" t="s">
        <v>340</v>
      </c>
      <c r="D195" s="214" t="s">
        <v>197</v>
      </c>
      <c r="E195" s="215" t="s">
        <v>341</v>
      </c>
      <c r="F195" s="216" t="s">
        <v>342</v>
      </c>
      <c r="G195" s="217" t="s">
        <v>127</v>
      </c>
      <c r="H195" s="218">
        <v>24</v>
      </c>
      <c r="I195" s="219"/>
      <c r="J195" s="220">
        <f>ROUND(I195*H195,2)</f>
        <v>0</v>
      </c>
      <c r="K195" s="216" t="s">
        <v>200</v>
      </c>
      <c r="L195" s="221"/>
      <c r="M195" s="222" t="s">
        <v>32</v>
      </c>
      <c r="N195" s="223" t="s">
        <v>48</v>
      </c>
      <c r="O195" s="85"/>
      <c r="P195" s="224">
        <f>O195*H195</f>
        <v>0</v>
      </c>
      <c r="Q195" s="224">
        <v>0</v>
      </c>
      <c r="R195" s="224">
        <f>Q195*H195</f>
        <v>0</v>
      </c>
      <c r="S195" s="224">
        <v>0</v>
      </c>
      <c r="T195" s="225">
        <f>S195*H195</f>
        <v>0</v>
      </c>
      <c r="U195" s="39"/>
      <c r="V195" s="39"/>
      <c r="W195" s="39"/>
      <c r="X195" s="39"/>
      <c r="Y195" s="39"/>
      <c r="Z195" s="39"/>
      <c r="AA195" s="39"/>
      <c r="AB195" s="39"/>
      <c r="AC195" s="39"/>
      <c r="AD195" s="39"/>
      <c r="AE195" s="39"/>
      <c r="AR195" s="226" t="s">
        <v>201</v>
      </c>
      <c r="AT195" s="226" t="s">
        <v>197</v>
      </c>
      <c r="AU195" s="226" t="s">
        <v>86</v>
      </c>
      <c r="AY195" s="17" t="s">
        <v>194</v>
      </c>
      <c r="BE195" s="227">
        <f>IF(N195="základní",J195,0)</f>
        <v>0</v>
      </c>
      <c r="BF195" s="227">
        <f>IF(N195="snížená",J195,0)</f>
        <v>0</v>
      </c>
      <c r="BG195" s="227">
        <f>IF(N195="zákl. přenesená",J195,0)</f>
        <v>0</v>
      </c>
      <c r="BH195" s="227">
        <f>IF(N195="sníž. přenesená",J195,0)</f>
        <v>0</v>
      </c>
      <c r="BI195" s="227">
        <f>IF(N195="nulová",J195,0)</f>
        <v>0</v>
      </c>
      <c r="BJ195" s="17" t="s">
        <v>84</v>
      </c>
      <c r="BK195" s="227">
        <f>ROUND(I195*H195,2)</f>
        <v>0</v>
      </c>
      <c r="BL195" s="17" t="s">
        <v>202</v>
      </c>
      <c r="BM195" s="226" t="s">
        <v>343</v>
      </c>
    </row>
    <row r="196" s="2" customFormat="1" ht="21.75" customHeight="1">
      <c r="A196" s="39"/>
      <c r="B196" s="40"/>
      <c r="C196" s="261" t="s">
        <v>274</v>
      </c>
      <c r="D196" s="261" t="s">
        <v>222</v>
      </c>
      <c r="E196" s="262" t="s">
        <v>344</v>
      </c>
      <c r="F196" s="263" t="s">
        <v>345</v>
      </c>
      <c r="G196" s="264" t="s">
        <v>127</v>
      </c>
      <c r="H196" s="265">
        <v>68</v>
      </c>
      <c r="I196" s="266"/>
      <c r="J196" s="267">
        <f>ROUND(I196*H196,2)</f>
        <v>0</v>
      </c>
      <c r="K196" s="263" t="s">
        <v>200</v>
      </c>
      <c r="L196" s="45"/>
      <c r="M196" s="268" t="s">
        <v>32</v>
      </c>
      <c r="N196" s="269" t="s">
        <v>48</v>
      </c>
      <c r="O196" s="85"/>
      <c r="P196" s="224">
        <f>O196*H196</f>
        <v>0</v>
      </c>
      <c r="Q196" s="224">
        <v>0</v>
      </c>
      <c r="R196" s="224">
        <f>Q196*H196</f>
        <v>0</v>
      </c>
      <c r="S196" s="224">
        <v>0</v>
      </c>
      <c r="T196" s="225">
        <f>S196*H196</f>
        <v>0</v>
      </c>
      <c r="U196" s="39"/>
      <c r="V196" s="39"/>
      <c r="W196" s="39"/>
      <c r="X196" s="39"/>
      <c r="Y196" s="39"/>
      <c r="Z196" s="39"/>
      <c r="AA196" s="39"/>
      <c r="AB196" s="39"/>
      <c r="AC196" s="39"/>
      <c r="AD196" s="39"/>
      <c r="AE196" s="39"/>
      <c r="AR196" s="226" t="s">
        <v>208</v>
      </c>
      <c r="AT196" s="226" t="s">
        <v>222</v>
      </c>
      <c r="AU196" s="226" t="s">
        <v>86</v>
      </c>
      <c r="AY196" s="17" t="s">
        <v>194</v>
      </c>
      <c r="BE196" s="227">
        <f>IF(N196="základní",J196,0)</f>
        <v>0</v>
      </c>
      <c r="BF196" s="227">
        <f>IF(N196="snížená",J196,0)</f>
        <v>0</v>
      </c>
      <c r="BG196" s="227">
        <f>IF(N196="zákl. přenesená",J196,0)</f>
        <v>0</v>
      </c>
      <c r="BH196" s="227">
        <f>IF(N196="sníž. přenesená",J196,0)</f>
        <v>0</v>
      </c>
      <c r="BI196" s="227">
        <f>IF(N196="nulová",J196,0)</f>
        <v>0</v>
      </c>
      <c r="BJ196" s="17" t="s">
        <v>84</v>
      </c>
      <c r="BK196" s="227">
        <f>ROUND(I196*H196,2)</f>
        <v>0</v>
      </c>
      <c r="BL196" s="17" t="s">
        <v>208</v>
      </c>
      <c r="BM196" s="226" t="s">
        <v>346</v>
      </c>
    </row>
    <row r="197" s="13" customFormat="1">
      <c r="A197" s="13"/>
      <c r="B197" s="228"/>
      <c r="C197" s="229"/>
      <c r="D197" s="230" t="s">
        <v>204</v>
      </c>
      <c r="E197" s="231" t="s">
        <v>32</v>
      </c>
      <c r="F197" s="232" t="s">
        <v>347</v>
      </c>
      <c r="G197" s="229"/>
      <c r="H197" s="231" t="s">
        <v>32</v>
      </c>
      <c r="I197" s="233"/>
      <c r="J197" s="229"/>
      <c r="K197" s="229"/>
      <c r="L197" s="234"/>
      <c r="M197" s="235"/>
      <c r="N197" s="236"/>
      <c r="O197" s="236"/>
      <c r="P197" s="236"/>
      <c r="Q197" s="236"/>
      <c r="R197" s="236"/>
      <c r="S197" s="236"/>
      <c r="T197" s="237"/>
      <c r="U197" s="13"/>
      <c r="V197" s="13"/>
      <c r="W197" s="13"/>
      <c r="X197" s="13"/>
      <c r="Y197" s="13"/>
      <c r="Z197" s="13"/>
      <c r="AA197" s="13"/>
      <c r="AB197" s="13"/>
      <c r="AC197" s="13"/>
      <c r="AD197" s="13"/>
      <c r="AE197" s="13"/>
      <c r="AT197" s="238" t="s">
        <v>204</v>
      </c>
      <c r="AU197" s="238" t="s">
        <v>86</v>
      </c>
      <c r="AV197" s="13" t="s">
        <v>84</v>
      </c>
      <c r="AW197" s="13" t="s">
        <v>39</v>
      </c>
      <c r="AX197" s="13" t="s">
        <v>77</v>
      </c>
      <c r="AY197" s="238" t="s">
        <v>194</v>
      </c>
    </row>
    <row r="198" s="14" customFormat="1">
      <c r="A198" s="14"/>
      <c r="B198" s="239"/>
      <c r="C198" s="240"/>
      <c r="D198" s="230" t="s">
        <v>204</v>
      </c>
      <c r="E198" s="241" t="s">
        <v>32</v>
      </c>
      <c r="F198" s="242" t="s">
        <v>348</v>
      </c>
      <c r="G198" s="240"/>
      <c r="H198" s="243">
        <v>44</v>
      </c>
      <c r="I198" s="244"/>
      <c r="J198" s="240"/>
      <c r="K198" s="240"/>
      <c r="L198" s="245"/>
      <c r="M198" s="246"/>
      <c r="N198" s="247"/>
      <c r="O198" s="247"/>
      <c r="P198" s="247"/>
      <c r="Q198" s="247"/>
      <c r="R198" s="247"/>
      <c r="S198" s="247"/>
      <c r="T198" s="248"/>
      <c r="U198" s="14"/>
      <c r="V198" s="14"/>
      <c r="W198" s="14"/>
      <c r="X198" s="14"/>
      <c r="Y198" s="14"/>
      <c r="Z198" s="14"/>
      <c r="AA198" s="14"/>
      <c r="AB198" s="14"/>
      <c r="AC198" s="14"/>
      <c r="AD198" s="14"/>
      <c r="AE198" s="14"/>
      <c r="AT198" s="249" t="s">
        <v>204</v>
      </c>
      <c r="AU198" s="249" t="s">
        <v>86</v>
      </c>
      <c r="AV198" s="14" t="s">
        <v>86</v>
      </c>
      <c r="AW198" s="14" t="s">
        <v>39</v>
      </c>
      <c r="AX198" s="14" t="s">
        <v>77</v>
      </c>
      <c r="AY198" s="249" t="s">
        <v>194</v>
      </c>
    </row>
    <row r="199" s="13" customFormat="1">
      <c r="A199" s="13"/>
      <c r="B199" s="228"/>
      <c r="C199" s="229"/>
      <c r="D199" s="230" t="s">
        <v>204</v>
      </c>
      <c r="E199" s="231" t="s">
        <v>32</v>
      </c>
      <c r="F199" s="232" t="s">
        <v>349</v>
      </c>
      <c r="G199" s="229"/>
      <c r="H199" s="231" t="s">
        <v>32</v>
      </c>
      <c r="I199" s="233"/>
      <c r="J199" s="229"/>
      <c r="K199" s="229"/>
      <c r="L199" s="234"/>
      <c r="M199" s="235"/>
      <c r="N199" s="236"/>
      <c r="O199" s="236"/>
      <c r="P199" s="236"/>
      <c r="Q199" s="236"/>
      <c r="R199" s="236"/>
      <c r="S199" s="236"/>
      <c r="T199" s="237"/>
      <c r="U199" s="13"/>
      <c r="V199" s="13"/>
      <c r="W199" s="13"/>
      <c r="X199" s="13"/>
      <c r="Y199" s="13"/>
      <c r="Z199" s="13"/>
      <c r="AA199" s="13"/>
      <c r="AB199" s="13"/>
      <c r="AC199" s="13"/>
      <c r="AD199" s="13"/>
      <c r="AE199" s="13"/>
      <c r="AT199" s="238" t="s">
        <v>204</v>
      </c>
      <c r="AU199" s="238" t="s">
        <v>86</v>
      </c>
      <c r="AV199" s="13" t="s">
        <v>84</v>
      </c>
      <c r="AW199" s="13" t="s">
        <v>39</v>
      </c>
      <c r="AX199" s="13" t="s">
        <v>77</v>
      </c>
      <c r="AY199" s="238" t="s">
        <v>194</v>
      </c>
    </row>
    <row r="200" s="14" customFormat="1">
      <c r="A200" s="14"/>
      <c r="B200" s="239"/>
      <c r="C200" s="240"/>
      <c r="D200" s="230" t="s">
        <v>204</v>
      </c>
      <c r="E200" s="241" t="s">
        <v>32</v>
      </c>
      <c r="F200" s="242" t="s">
        <v>316</v>
      </c>
      <c r="G200" s="240"/>
      <c r="H200" s="243">
        <v>24</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204</v>
      </c>
      <c r="AU200" s="249" t="s">
        <v>86</v>
      </c>
      <c r="AV200" s="14" t="s">
        <v>86</v>
      </c>
      <c r="AW200" s="14" t="s">
        <v>39</v>
      </c>
      <c r="AX200" s="14" t="s">
        <v>77</v>
      </c>
      <c r="AY200" s="249" t="s">
        <v>194</v>
      </c>
    </row>
    <row r="201" s="15" customFormat="1">
      <c r="A201" s="15"/>
      <c r="B201" s="250"/>
      <c r="C201" s="251"/>
      <c r="D201" s="230" t="s">
        <v>204</v>
      </c>
      <c r="E201" s="252" t="s">
        <v>32</v>
      </c>
      <c r="F201" s="253" t="s">
        <v>207</v>
      </c>
      <c r="G201" s="251"/>
      <c r="H201" s="254">
        <v>68</v>
      </c>
      <c r="I201" s="255"/>
      <c r="J201" s="251"/>
      <c r="K201" s="251"/>
      <c r="L201" s="256"/>
      <c r="M201" s="257"/>
      <c r="N201" s="258"/>
      <c r="O201" s="258"/>
      <c r="P201" s="258"/>
      <c r="Q201" s="258"/>
      <c r="R201" s="258"/>
      <c r="S201" s="258"/>
      <c r="T201" s="259"/>
      <c r="U201" s="15"/>
      <c r="V201" s="15"/>
      <c r="W201" s="15"/>
      <c r="X201" s="15"/>
      <c r="Y201" s="15"/>
      <c r="Z201" s="15"/>
      <c r="AA201" s="15"/>
      <c r="AB201" s="15"/>
      <c r="AC201" s="15"/>
      <c r="AD201" s="15"/>
      <c r="AE201" s="15"/>
      <c r="AT201" s="260" t="s">
        <v>204</v>
      </c>
      <c r="AU201" s="260" t="s">
        <v>86</v>
      </c>
      <c r="AV201" s="15" t="s">
        <v>208</v>
      </c>
      <c r="AW201" s="15" t="s">
        <v>39</v>
      </c>
      <c r="AX201" s="15" t="s">
        <v>84</v>
      </c>
      <c r="AY201" s="260" t="s">
        <v>194</v>
      </c>
    </row>
    <row r="202" s="2" customFormat="1" ht="21.75" customHeight="1">
      <c r="A202" s="39"/>
      <c r="B202" s="40"/>
      <c r="C202" s="214" t="s">
        <v>350</v>
      </c>
      <c r="D202" s="214" t="s">
        <v>197</v>
      </c>
      <c r="E202" s="215" t="s">
        <v>351</v>
      </c>
      <c r="F202" s="216" t="s">
        <v>352</v>
      </c>
      <c r="G202" s="217" t="s">
        <v>127</v>
      </c>
      <c r="H202" s="218">
        <v>78</v>
      </c>
      <c r="I202" s="219"/>
      <c r="J202" s="220">
        <f>ROUND(I202*H202,2)</f>
        <v>0</v>
      </c>
      <c r="K202" s="216" t="s">
        <v>200</v>
      </c>
      <c r="L202" s="221"/>
      <c r="M202" s="222" t="s">
        <v>32</v>
      </c>
      <c r="N202" s="223" t="s">
        <v>48</v>
      </c>
      <c r="O202" s="85"/>
      <c r="P202" s="224">
        <f>O202*H202</f>
        <v>0</v>
      </c>
      <c r="Q202" s="224">
        <v>0</v>
      </c>
      <c r="R202" s="224">
        <f>Q202*H202</f>
        <v>0</v>
      </c>
      <c r="S202" s="224">
        <v>0</v>
      </c>
      <c r="T202" s="225">
        <f>S202*H202</f>
        <v>0</v>
      </c>
      <c r="U202" s="39"/>
      <c r="V202" s="39"/>
      <c r="W202" s="39"/>
      <c r="X202" s="39"/>
      <c r="Y202" s="39"/>
      <c r="Z202" s="39"/>
      <c r="AA202" s="39"/>
      <c r="AB202" s="39"/>
      <c r="AC202" s="39"/>
      <c r="AD202" s="39"/>
      <c r="AE202" s="39"/>
      <c r="AR202" s="226" t="s">
        <v>201</v>
      </c>
      <c r="AT202" s="226" t="s">
        <v>197</v>
      </c>
      <c r="AU202" s="226" t="s">
        <v>86</v>
      </c>
      <c r="AY202" s="17" t="s">
        <v>194</v>
      </c>
      <c r="BE202" s="227">
        <f>IF(N202="základní",J202,0)</f>
        <v>0</v>
      </c>
      <c r="BF202" s="227">
        <f>IF(N202="snížená",J202,0)</f>
        <v>0</v>
      </c>
      <c r="BG202" s="227">
        <f>IF(N202="zákl. přenesená",J202,0)</f>
        <v>0</v>
      </c>
      <c r="BH202" s="227">
        <f>IF(N202="sníž. přenesená",J202,0)</f>
        <v>0</v>
      </c>
      <c r="BI202" s="227">
        <f>IF(N202="nulová",J202,0)</f>
        <v>0</v>
      </c>
      <c r="BJ202" s="17" t="s">
        <v>84</v>
      </c>
      <c r="BK202" s="227">
        <f>ROUND(I202*H202,2)</f>
        <v>0</v>
      </c>
      <c r="BL202" s="17" t="s">
        <v>202</v>
      </c>
      <c r="BM202" s="226" t="s">
        <v>353</v>
      </c>
    </row>
    <row r="203" s="2" customFormat="1" ht="21.75" customHeight="1">
      <c r="A203" s="39"/>
      <c r="B203" s="40"/>
      <c r="C203" s="214" t="s">
        <v>354</v>
      </c>
      <c r="D203" s="214" t="s">
        <v>197</v>
      </c>
      <c r="E203" s="215" t="s">
        <v>355</v>
      </c>
      <c r="F203" s="216" t="s">
        <v>356</v>
      </c>
      <c r="G203" s="217" t="s">
        <v>127</v>
      </c>
      <c r="H203" s="218">
        <v>66</v>
      </c>
      <c r="I203" s="219"/>
      <c r="J203" s="220">
        <f>ROUND(I203*H203,2)</f>
        <v>0</v>
      </c>
      <c r="K203" s="216" t="s">
        <v>200</v>
      </c>
      <c r="L203" s="221"/>
      <c r="M203" s="222" t="s">
        <v>32</v>
      </c>
      <c r="N203" s="223" t="s">
        <v>48</v>
      </c>
      <c r="O203" s="85"/>
      <c r="P203" s="224">
        <f>O203*H203</f>
        <v>0</v>
      </c>
      <c r="Q203" s="224">
        <v>0</v>
      </c>
      <c r="R203" s="224">
        <f>Q203*H203</f>
        <v>0</v>
      </c>
      <c r="S203" s="224">
        <v>0</v>
      </c>
      <c r="T203" s="225">
        <f>S203*H203</f>
        <v>0</v>
      </c>
      <c r="U203" s="39"/>
      <c r="V203" s="39"/>
      <c r="W203" s="39"/>
      <c r="X203" s="39"/>
      <c r="Y203" s="39"/>
      <c r="Z203" s="39"/>
      <c r="AA203" s="39"/>
      <c r="AB203" s="39"/>
      <c r="AC203" s="39"/>
      <c r="AD203" s="39"/>
      <c r="AE203" s="39"/>
      <c r="AR203" s="226" t="s">
        <v>201</v>
      </c>
      <c r="AT203" s="226" t="s">
        <v>197</v>
      </c>
      <c r="AU203" s="226" t="s">
        <v>86</v>
      </c>
      <c r="AY203" s="17" t="s">
        <v>194</v>
      </c>
      <c r="BE203" s="227">
        <f>IF(N203="základní",J203,0)</f>
        <v>0</v>
      </c>
      <c r="BF203" s="227">
        <f>IF(N203="snížená",J203,0)</f>
        <v>0</v>
      </c>
      <c r="BG203" s="227">
        <f>IF(N203="zákl. přenesená",J203,0)</f>
        <v>0</v>
      </c>
      <c r="BH203" s="227">
        <f>IF(N203="sníž. přenesená",J203,0)</f>
        <v>0</v>
      </c>
      <c r="BI203" s="227">
        <f>IF(N203="nulová",J203,0)</f>
        <v>0</v>
      </c>
      <c r="BJ203" s="17" t="s">
        <v>84</v>
      </c>
      <c r="BK203" s="227">
        <f>ROUND(I203*H203,2)</f>
        <v>0</v>
      </c>
      <c r="BL203" s="17" t="s">
        <v>202</v>
      </c>
      <c r="BM203" s="226" t="s">
        <v>357</v>
      </c>
    </row>
    <row r="204" s="2" customFormat="1" ht="21.75" customHeight="1">
      <c r="A204" s="39"/>
      <c r="B204" s="40"/>
      <c r="C204" s="214" t="s">
        <v>358</v>
      </c>
      <c r="D204" s="214" t="s">
        <v>197</v>
      </c>
      <c r="E204" s="215" t="s">
        <v>359</v>
      </c>
      <c r="F204" s="216" t="s">
        <v>360</v>
      </c>
      <c r="G204" s="217" t="s">
        <v>127</v>
      </c>
      <c r="H204" s="218">
        <v>38</v>
      </c>
      <c r="I204" s="219"/>
      <c r="J204" s="220">
        <f>ROUND(I204*H204,2)</f>
        <v>0</v>
      </c>
      <c r="K204" s="216" t="s">
        <v>200</v>
      </c>
      <c r="L204" s="221"/>
      <c r="M204" s="222" t="s">
        <v>32</v>
      </c>
      <c r="N204" s="223" t="s">
        <v>48</v>
      </c>
      <c r="O204" s="85"/>
      <c r="P204" s="224">
        <f>O204*H204</f>
        <v>0</v>
      </c>
      <c r="Q204" s="224">
        <v>0</v>
      </c>
      <c r="R204" s="224">
        <f>Q204*H204</f>
        <v>0</v>
      </c>
      <c r="S204" s="224">
        <v>0</v>
      </c>
      <c r="T204" s="225">
        <f>S204*H204</f>
        <v>0</v>
      </c>
      <c r="U204" s="39"/>
      <c r="V204" s="39"/>
      <c r="W204" s="39"/>
      <c r="X204" s="39"/>
      <c r="Y204" s="39"/>
      <c r="Z204" s="39"/>
      <c r="AA204" s="39"/>
      <c r="AB204" s="39"/>
      <c r="AC204" s="39"/>
      <c r="AD204" s="39"/>
      <c r="AE204" s="39"/>
      <c r="AR204" s="226" t="s">
        <v>201</v>
      </c>
      <c r="AT204" s="226" t="s">
        <v>197</v>
      </c>
      <c r="AU204" s="226" t="s">
        <v>86</v>
      </c>
      <c r="AY204" s="17" t="s">
        <v>194</v>
      </c>
      <c r="BE204" s="227">
        <f>IF(N204="základní",J204,0)</f>
        <v>0</v>
      </c>
      <c r="BF204" s="227">
        <f>IF(N204="snížená",J204,0)</f>
        <v>0</v>
      </c>
      <c r="BG204" s="227">
        <f>IF(N204="zákl. přenesená",J204,0)</f>
        <v>0</v>
      </c>
      <c r="BH204" s="227">
        <f>IF(N204="sníž. přenesená",J204,0)</f>
        <v>0</v>
      </c>
      <c r="BI204" s="227">
        <f>IF(N204="nulová",J204,0)</f>
        <v>0</v>
      </c>
      <c r="BJ204" s="17" t="s">
        <v>84</v>
      </c>
      <c r="BK204" s="227">
        <f>ROUND(I204*H204,2)</f>
        <v>0</v>
      </c>
      <c r="BL204" s="17" t="s">
        <v>202</v>
      </c>
      <c r="BM204" s="226" t="s">
        <v>361</v>
      </c>
    </row>
    <row r="205" s="2" customFormat="1" ht="21.75" customHeight="1">
      <c r="A205" s="39"/>
      <c r="B205" s="40"/>
      <c r="C205" s="261" t="s">
        <v>362</v>
      </c>
      <c r="D205" s="261" t="s">
        <v>222</v>
      </c>
      <c r="E205" s="262" t="s">
        <v>363</v>
      </c>
      <c r="F205" s="263" t="s">
        <v>364</v>
      </c>
      <c r="G205" s="264" t="s">
        <v>127</v>
      </c>
      <c r="H205" s="265">
        <v>182</v>
      </c>
      <c r="I205" s="266"/>
      <c r="J205" s="267">
        <f>ROUND(I205*H205,2)</f>
        <v>0</v>
      </c>
      <c r="K205" s="263" t="s">
        <v>200</v>
      </c>
      <c r="L205" s="45"/>
      <c r="M205" s="268" t="s">
        <v>32</v>
      </c>
      <c r="N205" s="269" t="s">
        <v>48</v>
      </c>
      <c r="O205" s="85"/>
      <c r="P205" s="224">
        <f>O205*H205</f>
        <v>0</v>
      </c>
      <c r="Q205" s="224">
        <v>0</v>
      </c>
      <c r="R205" s="224">
        <f>Q205*H205</f>
        <v>0</v>
      </c>
      <c r="S205" s="224">
        <v>0</v>
      </c>
      <c r="T205" s="225">
        <f>S205*H205</f>
        <v>0</v>
      </c>
      <c r="U205" s="39"/>
      <c r="V205" s="39"/>
      <c r="W205" s="39"/>
      <c r="X205" s="39"/>
      <c r="Y205" s="39"/>
      <c r="Z205" s="39"/>
      <c r="AA205" s="39"/>
      <c r="AB205" s="39"/>
      <c r="AC205" s="39"/>
      <c r="AD205" s="39"/>
      <c r="AE205" s="39"/>
      <c r="AR205" s="226" t="s">
        <v>208</v>
      </c>
      <c r="AT205" s="226" t="s">
        <v>222</v>
      </c>
      <c r="AU205" s="226" t="s">
        <v>86</v>
      </c>
      <c r="AY205" s="17" t="s">
        <v>194</v>
      </c>
      <c r="BE205" s="227">
        <f>IF(N205="základní",J205,0)</f>
        <v>0</v>
      </c>
      <c r="BF205" s="227">
        <f>IF(N205="snížená",J205,0)</f>
        <v>0</v>
      </c>
      <c r="BG205" s="227">
        <f>IF(N205="zákl. přenesená",J205,0)</f>
        <v>0</v>
      </c>
      <c r="BH205" s="227">
        <f>IF(N205="sníž. přenesená",J205,0)</f>
        <v>0</v>
      </c>
      <c r="BI205" s="227">
        <f>IF(N205="nulová",J205,0)</f>
        <v>0</v>
      </c>
      <c r="BJ205" s="17" t="s">
        <v>84</v>
      </c>
      <c r="BK205" s="227">
        <f>ROUND(I205*H205,2)</f>
        <v>0</v>
      </c>
      <c r="BL205" s="17" t="s">
        <v>208</v>
      </c>
      <c r="BM205" s="226" t="s">
        <v>365</v>
      </c>
    </row>
    <row r="206" s="13" customFormat="1">
      <c r="A206" s="13"/>
      <c r="B206" s="228"/>
      <c r="C206" s="229"/>
      <c r="D206" s="230" t="s">
        <v>204</v>
      </c>
      <c r="E206" s="231" t="s">
        <v>32</v>
      </c>
      <c r="F206" s="232" t="s">
        <v>366</v>
      </c>
      <c r="G206" s="229"/>
      <c r="H206" s="231" t="s">
        <v>32</v>
      </c>
      <c r="I206" s="233"/>
      <c r="J206" s="229"/>
      <c r="K206" s="229"/>
      <c r="L206" s="234"/>
      <c r="M206" s="235"/>
      <c r="N206" s="236"/>
      <c r="O206" s="236"/>
      <c r="P206" s="236"/>
      <c r="Q206" s="236"/>
      <c r="R206" s="236"/>
      <c r="S206" s="236"/>
      <c r="T206" s="237"/>
      <c r="U206" s="13"/>
      <c r="V206" s="13"/>
      <c r="W206" s="13"/>
      <c r="X206" s="13"/>
      <c r="Y206" s="13"/>
      <c r="Z206" s="13"/>
      <c r="AA206" s="13"/>
      <c r="AB206" s="13"/>
      <c r="AC206" s="13"/>
      <c r="AD206" s="13"/>
      <c r="AE206" s="13"/>
      <c r="AT206" s="238" t="s">
        <v>204</v>
      </c>
      <c r="AU206" s="238" t="s">
        <v>86</v>
      </c>
      <c r="AV206" s="13" t="s">
        <v>84</v>
      </c>
      <c r="AW206" s="13" t="s">
        <v>39</v>
      </c>
      <c r="AX206" s="13" t="s">
        <v>77</v>
      </c>
      <c r="AY206" s="238" t="s">
        <v>194</v>
      </c>
    </row>
    <row r="207" s="14" customFormat="1">
      <c r="A207" s="14"/>
      <c r="B207" s="239"/>
      <c r="C207" s="240"/>
      <c r="D207" s="230" t="s">
        <v>204</v>
      </c>
      <c r="E207" s="241" t="s">
        <v>32</v>
      </c>
      <c r="F207" s="242" t="s">
        <v>367</v>
      </c>
      <c r="G207" s="240"/>
      <c r="H207" s="243">
        <v>78</v>
      </c>
      <c r="I207" s="244"/>
      <c r="J207" s="240"/>
      <c r="K207" s="240"/>
      <c r="L207" s="245"/>
      <c r="M207" s="246"/>
      <c r="N207" s="247"/>
      <c r="O207" s="247"/>
      <c r="P207" s="247"/>
      <c r="Q207" s="247"/>
      <c r="R207" s="247"/>
      <c r="S207" s="247"/>
      <c r="T207" s="248"/>
      <c r="U207" s="14"/>
      <c r="V207" s="14"/>
      <c r="W207" s="14"/>
      <c r="X207" s="14"/>
      <c r="Y207" s="14"/>
      <c r="Z207" s="14"/>
      <c r="AA207" s="14"/>
      <c r="AB207" s="14"/>
      <c r="AC207" s="14"/>
      <c r="AD207" s="14"/>
      <c r="AE207" s="14"/>
      <c r="AT207" s="249" t="s">
        <v>204</v>
      </c>
      <c r="AU207" s="249" t="s">
        <v>86</v>
      </c>
      <c r="AV207" s="14" t="s">
        <v>86</v>
      </c>
      <c r="AW207" s="14" t="s">
        <v>39</v>
      </c>
      <c r="AX207" s="14" t="s">
        <v>77</v>
      </c>
      <c r="AY207" s="249" t="s">
        <v>194</v>
      </c>
    </row>
    <row r="208" s="13" customFormat="1">
      <c r="A208" s="13"/>
      <c r="B208" s="228"/>
      <c r="C208" s="229"/>
      <c r="D208" s="230" t="s">
        <v>204</v>
      </c>
      <c r="E208" s="231" t="s">
        <v>32</v>
      </c>
      <c r="F208" s="232" t="s">
        <v>368</v>
      </c>
      <c r="G208" s="229"/>
      <c r="H208" s="231" t="s">
        <v>32</v>
      </c>
      <c r="I208" s="233"/>
      <c r="J208" s="229"/>
      <c r="K208" s="229"/>
      <c r="L208" s="234"/>
      <c r="M208" s="235"/>
      <c r="N208" s="236"/>
      <c r="O208" s="236"/>
      <c r="P208" s="236"/>
      <c r="Q208" s="236"/>
      <c r="R208" s="236"/>
      <c r="S208" s="236"/>
      <c r="T208" s="237"/>
      <c r="U208" s="13"/>
      <c r="V208" s="13"/>
      <c r="W208" s="13"/>
      <c r="X208" s="13"/>
      <c r="Y208" s="13"/>
      <c r="Z208" s="13"/>
      <c r="AA208" s="13"/>
      <c r="AB208" s="13"/>
      <c r="AC208" s="13"/>
      <c r="AD208" s="13"/>
      <c r="AE208" s="13"/>
      <c r="AT208" s="238" t="s">
        <v>204</v>
      </c>
      <c r="AU208" s="238" t="s">
        <v>86</v>
      </c>
      <c r="AV208" s="13" t="s">
        <v>84</v>
      </c>
      <c r="AW208" s="13" t="s">
        <v>39</v>
      </c>
      <c r="AX208" s="13" t="s">
        <v>77</v>
      </c>
      <c r="AY208" s="238" t="s">
        <v>194</v>
      </c>
    </row>
    <row r="209" s="14" customFormat="1">
      <c r="A209" s="14"/>
      <c r="B209" s="239"/>
      <c r="C209" s="240"/>
      <c r="D209" s="230" t="s">
        <v>204</v>
      </c>
      <c r="E209" s="241" t="s">
        <v>32</v>
      </c>
      <c r="F209" s="242" t="s">
        <v>369</v>
      </c>
      <c r="G209" s="240"/>
      <c r="H209" s="243">
        <v>66</v>
      </c>
      <c r="I209" s="244"/>
      <c r="J209" s="240"/>
      <c r="K209" s="240"/>
      <c r="L209" s="245"/>
      <c r="M209" s="246"/>
      <c r="N209" s="247"/>
      <c r="O209" s="247"/>
      <c r="P209" s="247"/>
      <c r="Q209" s="247"/>
      <c r="R209" s="247"/>
      <c r="S209" s="247"/>
      <c r="T209" s="248"/>
      <c r="U209" s="14"/>
      <c r="V209" s="14"/>
      <c r="W209" s="14"/>
      <c r="X209" s="14"/>
      <c r="Y209" s="14"/>
      <c r="Z209" s="14"/>
      <c r="AA209" s="14"/>
      <c r="AB209" s="14"/>
      <c r="AC209" s="14"/>
      <c r="AD209" s="14"/>
      <c r="AE209" s="14"/>
      <c r="AT209" s="249" t="s">
        <v>204</v>
      </c>
      <c r="AU209" s="249" t="s">
        <v>86</v>
      </c>
      <c r="AV209" s="14" t="s">
        <v>86</v>
      </c>
      <c r="AW209" s="14" t="s">
        <v>39</v>
      </c>
      <c r="AX209" s="14" t="s">
        <v>77</v>
      </c>
      <c r="AY209" s="249" t="s">
        <v>194</v>
      </c>
    </row>
    <row r="210" s="13" customFormat="1">
      <c r="A210" s="13"/>
      <c r="B210" s="228"/>
      <c r="C210" s="229"/>
      <c r="D210" s="230" t="s">
        <v>204</v>
      </c>
      <c r="E210" s="231" t="s">
        <v>32</v>
      </c>
      <c r="F210" s="232" t="s">
        <v>370</v>
      </c>
      <c r="G210" s="229"/>
      <c r="H210" s="231" t="s">
        <v>32</v>
      </c>
      <c r="I210" s="233"/>
      <c r="J210" s="229"/>
      <c r="K210" s="229"/>
      <c r="L210" s="234"/>
      <c r="M210" s="235"/>
      <c r="N210" s="236"/>
      <c r="O210" s="236"/>
      <c r="P210" s="236"/>
      <c r="Q210" s="236"/>
      <c r="R210" s="236"/>
      <c r="S210" s="236"/>
      <c r="T210" s="237"/>
      <c r="U210" s="13"/>
      <c r="V210" s="13"/>
      <c r="W210" s="13"/>
      <c r="X210" s="13"/>
      <c r="Y210" s="13"/>
      <c r="Z210" s="13"/>
      <c r="AA210" s="13"/>
      <c r="AB210" s="13"/>
      <c r="AC210" s="13"/>
      <c r="AD210" s="13"/>
      <c r="AE210" s="13"/>
      <c r="AT210" s="238" t="s">
        <v>204</v>
      </c>
      <c r="AU210" s="238" t="s">
        <v>86</v>
      </c>
      <c r="AV210" s="13" t="s">
        <v>84</v>
      </c>
      <c r="AW210" s="13" t="s">
        <v>39</v>
      </c>
      <c r="AX210" s="13" t="s">
        <v>77</v>
      </c>
      <c r="AY210" s="238" t="s">
        <v>194</v>
      </c>
    </row>
    <row r="211" s="14" customFormat="1">
      <c r="A211" s="14"/>
      <c r="B211" s="239"/>
      <c r="C211" s="240"/>
      <c r="D211" s="230" t="s">
        <v>204</v>
      </c>
      <c r="E211" s="241" t="s">
        <v>32</v>
      </c>
      <c r="F211" s="242" t="s">
        <v>371</v>
      </c>
      <c r="G211" s="240"/>
      <c r="H211" s="243">
        <v>38</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204</v>
      </c>
      <c r="AU211" s="249" t="s">
        <v>86</v>
      </c>
      <c r="AV211" s="14" t="s">
        <v>86</v>
      </c>
      <c r="AW211" s="14" t="s">
        <v>39</v>
      </c>
      <c r="AX211" s="14" t="s">
        <v>77</v>
      </c>
      <c r="AY211" s="249" t="s">
        <v>194</v>
      </c>
    </row>
    <row r="212" s="15" customFormat="1">
      <c r="A212" s="15"/>
      <c r="B212" s="250"/>
      <c r="C212" s="251"/>
      <c r="D212" s="230" t="s">
        <v>204</v>
      </c>
      <c r="E212" s="252" t="s">
        <v>32</v>
      </c>
      <c r="F212" s="253" t="s">
        <v>207</v>
      </c>
      <c r="G212" s="251"/>
      <c r="H212" s="254">
        <v>182</v>
      </c>
      <c r="I212" s="255"/>
      <c r="J212" s="251"/>
      <c r="K212" s="251"/>
      <c r="L212" s="256"/>
      <c r="M212" s="257"/>
      <c r="N212" s="258"/>
      <c r="O212" s="258"/>
      <c r="P212" s="258"/>
      <c r="Q212" s="258"/>
      <c r="R212" s="258"/>
      <c r="S212" s="258"/>
      <c r="T212" s="259"/>
      <c r="U212" s="15"/>
      <c r="V212" s="15"/>
      <c r="W212" s="15"/>
      <c r="X212" s="15"/>
      <c r="Y212" s="15"/>
      <c r="Z212" s="15"/>
      <c r="AA212" s="15"/>
      <c r="AB212" s="15"/>
      <c r="AC212" s="15"/>
      <c r="AD212" s="15"/>
      <c r="AE212" s="15"/>
      <c r="AT212" s="260" t="s">
        <v>204</v>
      </c>
      <c r="AU212" s="260" t="s">
        <v>86</v>
      </c>
      <c r="AV212" s="15" t="s">
        <v>208</v>
      </c>
      <c r="AW212" s="15" t="s">
        <v>39</v>
      </c>
      <c r="AX212" s="15" t="s">
        <v>84</v>
      </c>
      <c r="AY212" s="260" t="s">
        <v>194</v>
      </c>
    </row>
    <row r="213" s="2" customFormat="1" ht="44.25" customHeight="1">
      <c r="A213" s="39"/>
      <c r="B213" s="40"/>
      <c r="C213" s="261" t="s">
        <v>372</v>
      </c>
      <c r="D213" s="261" t="s">
        <v>222</v>
      </c>
      <c r="E213" s="262" t="s">
        <v>373</v>
      </c>
      <c r="F213" s="263" t="s">
        <v>374</v>
      </c>
      <c r="G213" s="264" t="s">
        <v>262</v>
      </c>
      <c r="H213" s="265">
        <v>22</v>
      </c>
      <c r="I213" s="266"/>
      <c r="J213" s="267">
        <f>ROUND(I213*H213,2)</f>
        <v>0</v>
      </c>
      <c r="K213" s="263" t="s">
        <v>200</v>
      </c>
      <c r="L213" s="45"/>
      <c r="M213" s="268" t="s">
        <v>32</v>
      </c>
      <c r="N213" s="269" t="s">
        <v>48</v>
      </c>
      <c r="O213" s="85"/>
      <c r="P213" s="224">
        <f>O213*H213</f>
        <v>0</v>
      </c>
      <c r="Q213" s="224">
        <v>0</v>
      </c>
      <c r="R213" s="224">
        <f>Q213*H213</f>
        <v>0</v>
      </c>
      <c r="S213" s="224">
        <v>0</v>
      </c>
      <c r="T213" s="225">
        <f>S213*H213</f>
        <v>0</v>
      </c>
      <c r="U213" s="39"/>
      <c r="V213" s="39"/>
      <c r="W213" s="39"/>
      <c r="X213" s="39"/>
      <c r="Y213" s="39"/>
      <c r="Z213" s="39"/>
      <c r="AA213" s="39"/>
      <c r="AB213" s="39"/>
      <c r="AC213" s="39"/>
      <c r="AD213" s="39"/>
      <c r="AE213" s="39"/>
      <c r="AR213" s="226" t="s">
        <v>263</v>
      </c>
      <c r="AT213" s="226" t="s">
        <v>222</v>
      </c>
      <c r="AU213" s="226" t="s">
        <v>86</v>
      </c>
      <c r="AY213" s="17" t="s">
        <v>194</v>
      </c>
      <c r="BE213" s="227">
        <f>IF(N213="základní",J213,0)</f>
        <v>0</v>
      </c>
      <c r="BF213" s="227">
        <f>IF(N213="snížená",J213,0)</f>
        <v>0</v>
      </c>
      <c r="BG213" s="227">
        <f>IF(N213="zákl. přenesená",J213,0)</f>
        <v>0</v>
      </c>
      <c r="BH213" s="227">
        <f>IF(N213="sníž. přenesená",J213,0)</f>
        <v>0</v>
      </c>
      <c r="BI213" s="227">
        <f>IF(N213="nulová",J213,0)</f>
        <v>0</v>
      </c>
      <c r="BJ213" s="17" t="s">
        <v>84</v>
      </c>
      <c r="BK213" s="227">
        <f>ROUND(I213*H213,2)</f>
        <v>0</v>
      </c>
      <c r="BL213" s="17" t="s">
        <v>263</v>
      </c>
      <c r="BM213" s="226" t="s">
        <v>375</v>
      </c>
    </row>
    <row r="214" s="13" customFormat="1">
      <c r="A214" s="13"/>
      <c r="B214" s="228"/>
      <c r="C214" s="229"/>
      <c r="D214" s="230" t="s">
        <v>204</v>
      </c>
      <c r="E214" s="231" t="s">
        <v>32</v>
      </c>
      <c r="F214" s="232" t="s">
        <v>376</v>
      </c>
      <c r="G214" s="229"/>
      <c r="H214" s="231" t="s">
        <v>32</v>
      </c>
      <c r="I214" s="233"/>
      <c r="J214" s="229"/>
      <c r="K214" s="229"/>
      <c r="L214" s="234"/>
      <c r="M214" s="235"/>
      <c r="N214" s="236"/>
      <c r="O214" s="236"/>
      <c r="P214" s="236"/>
      <c r="Q214" s="236"/>
      <c r="R214" s="236"/>
      <c r="S214" s="236"/>
      <c r="T214" s="237"/>
      <c r="U214" s="13"/>
      <c r="V214" s="13"/>
      <c r="W214" s="13"/>
      <c r="X214" s="13"/>
      <c r="Y214" s="13"/>
      <c r="Z214" s="13"/>
      <c r="AA214" s="13"/>
      <c r="AB214" s="13"/>
      <c r="AC214" s="13"/>
      <c r="AD214" s="13"/>
      <c r="AE214" s="13"/>
      <c r="AT214" s="238" t="s">
        <v>204</v>
      </c>
      <c r="AU214" s="238" t="s">
        <v>86</v>
      </c>
      <c r="AV214" s="13" t="s">
        <v>84</v>
      </c>
      <c r="AW214" s="13" t="s">
        <v>39</v>
      </c>
      <c r="AX214" s="13" t="s">
        <v>77</v>
      </c>
      <c r="AY214" s="238" t="s">
        <v>194</v>
      </c>
    </row>
    <row r="215" s="14" customFormat="1">
      <c r="A215" s="14"/>
      <c r="B215" s="239"/>
      <c r="C215" s="240"/>
      <c r="D215" s="230" t="s">
        <v>204</v>
      </c>
      <c r="E215" s="241" t="s">
        <v>32</v>
      </c>
      <c r="F215" s="242" t="s">
        <v>304</v>
      </c>
      <c r="G215" s="240"/>
      <c r="H215" s="243">
        <v>22</v>
      </c>
      <c r="I215" s="244"/>
      <c r="J215" s="240"/>
      <c r="K215" s="240"/>
      <c r="L215" s="245"/>
      <c r="M215" s="246"/>
      <c r="N215" s="247"/>
      <c r="O215" s="247"/>
      <c r="P215" s="247"/>
      <c r="Q215" s="247"/>
      <c r="R215" s="247"/>
      <c r="S215" s="247"/>
      <c r="T215" s="248"/>
      <c r="U215" s="14"/>
      <c r="V215" s="14"/>
      <c r="W215" s="14"/>
      <c r="X215" s="14"/>
      <c r="Y215" s="14"/>
      <c r="Z215" s="14"/>
      <c r="AA215" s="14"/>
      <c r="AB215" s="14"/>
      <c r="AC215" s="14"/>
      <c r="AD215" s="14"/>
      <c r="AE215" s="14"/>
      <c r="AT215" s="249" t="s">
        <v>204</v>
      </c>
      <c r="AU215" s="249" t="s">
        <v>86</v>
      </c>
      <c r="AV215" s="14" t="s">
        <v>86</v>
      </c>
      <c r="AW215" s="14" t="s">
        <v>39</v>
      </c>
      <c r="AX215" s="14" t="s">
        <v>77</v>
      </c>
      <c r="AY215" s="249" t="s">
        <v>194</v>
      </c>
    </row>
    <row r="216" s="15" customFormat="1">
      <c r="A216" s="15"/>
      <c r="B216" s="250"/>
      <c r="C216" s="251"/>
      <c r="D216" s="230" t="s">
        <v>204</v>
      </c>
      <c r="E216" s="252" t="s">
        <v>32</v>
      </c>
      <c r="F216" s="253" t="s">
        <v>207</v>
      </c>
      <c r="G216" s="251"/>
      <c r="H216" s="254">
        <v>22</v>
      </c>
      <c r="I216" s="255"/>
      <c r="J216" s="251"/>
      <c r="K216" s="251"/>
      <c r="L216" s="256"/>
      <c r="M216" s="257"/>
      <c r="N216" s="258"/>
      <c r="O216" s="258"/>
      <c r="P216" s="258"/>
      <c r="Q216" s="258"/>
      <c r="R216" s="258"/>
      <c r="S216" s="258"/>
      <c r="T216" s="259"/>
      <c r="U216" s="15"/>
      <c r="V216" s="15"/>
      <c r="W216" s="15"/>
      <c r="X216" s="15"/>
      <c r="Y216" s="15"/>
      <c r="Z216" s="15"/>
      <c r="AA216" s="15"/>
      <c r="AB216" s="15"/>
      <c r="AC216" s="15"/>
      <c r="AD216" s="15"/>
      <c r="AE216" s="15"/>
      <c r="AT216" s="260" t="s">
        <v>204</v>
      </c>
      <c r="AU216" s="260" t="s">
        <v>86</v>
      </c>
      <c r="AV216" s="15" t="s">
        <v>208</v>
      </c>
      <c r="AW216" s="15" t="s">
        <v>39</v>
      </c>
      <c r="AX216" s="15" t="s">
        <v>84</v>
      </c>
      <c r="AY216" s="260" t="s">
        <v>194</v>
      </c>
    </row>
    <row r="217" s="2" customFormat="1" ht="44.25" customHeight="1">
      <c r="A217" s="39"/>
      <c r="B217" s="40"/>
      <c r="C217" s="261" t="s">
        <v>377</v>
      </c>
      <c r="D217" s="261" t="s">
        <v>222</v>
      </c>
      <c r="E217" s="262" t="s">
        <v>378</v>
      </c>
      <c r="F217" s="263" t="s">
        <v>379</v>
      </c>
      <c r="G217" s="264" t="s">
        <v>262</v>
      </c>
      <c r="H217" s="265">
        <v>20</v>
      </c>
      <c r="I217" s="266"/>
      <c r="J217" s="267">
        <f>ROUND(I217*H217,2)</f>
        <v>0</v>
      </c>
      <c r="K217" s="263" t="s">
        <v>200</v>
      </c>
      <c r="L217" s="45"/>
      <c r="M217" s="268" t="s">
        <v>32</v>
      </c>
      <c r="N217" s="269" t="s">
        <v>48</v>
      </c>
      <c r="O217" s="85"/>
      <c r="P217" s="224">
        <f>O217*H217</f>
        <v>0</v>
      </c>
      <c r="Q217" s="224">
        <v>0</v>
      </c>
      <c r="R217" s="224">
        <f>Q217*H217</f>
        <v>0</v>
      </c>
      <c r="S217" s="224">
        <v>0</v>
      </c>
      <c r="T217" s="225">
        <f>S217*H217</f>
        <v>0</v>
      </c>
      <c r="U217" s="39"/>
      <c r="V217" s="39"/>
      <c r="W217" s="39"/>
      <c r="X217" s="39"/>
      <c r="Y217" s="39"/>
      <c r="Z217" s="39"/>
      <c r="AA217" s="39"/>
      <c r="AB217" s="39"/>
      <c r="AC217" s="39"/>
      <c r="AD217" s="39"/>
      <c r="AE217" s="39"/>
      <c r="AR217" s="226" t="s">
        <v>263</v>
      </c>
      <c r="AT217" s="226" t="s">
        <v>222</v>
      </c>
      <c r="AU217" s="226" t="s">
        <v>86</v>
      </c>
      <c r="AY217" s="17" t="s">
        <v>194</v>
      </c>
      <c r="BE217" s="227">
        <f>IF(N217="základní",J217,0)</f>
        <v>0</v>
      </c>
      <c r="BF217" s="227">
        <f>IF(N217="snížená",J217,0)</f>
        <v>0</v>
      </c>
      <c r="BG217" s="227">
        <f>IF(N217="zákl. přenesená",J217,0)</f>
        <v>0</v>
      </c>
      <c r="BH217" s="227">
        <f>IF(N217="sníž. přenesená",J217,0)</f>
        <v>0</v>
      </c>
      <c r="BI217" s="227">
        <f>IF(N217="nulová",J217,0)</f>
        <v>0</v>
      </c>
      <c r="BJ217" s="17" t="s">
        <v>84</v>
      </c>
      <c r="BK217" s="227">
        <f>ROUND(I217*H217,2)</f>
        <v>0</v>
      </c>
      <c r="BL217" s="17" t="s">
        <v>263</v>
      </c>
      <c r="BM217" s="226" t="s">
        <v>380</v>
      </c>
    </row>
    <row r="218" s="2" customFormat="1" ht="37.8" customHeight="1">
      <c r="A218" s="39"/>
      <c r="B218" s="40"/>
      <c r="C218" s="261" t="s">
        <v>381</v>
      </c>
      <c r="D218" s="261" t="s">
        <v>222</v>
      </c>
      <c r="E218" s="262" t="s">
        <v>382</v>
      </c>
      <c r="F218" s="263" t="s">
        <v>383</v>
      </c>
      <c r="G218" s="264" t="s">
        <v>127</v>
      </c>
      <c r="H218" s="265">
        <v>370</v>
      </c>
      <c r="I218" s="266"/>
      <c r="J218" s="267">
        <f>ROUND(I218*H218,2)</f>
        <v>0</v>
      </c>
      <c r="K218" s="263" t="s">
        <v>200</v>
      </c>
      <c r="L218" s="45"/>
      <c r="M218" s="268" t="s">
        <v>32</v>
      </c>
      <c r="N218" s="269" t="s">
        <v>48</v>
      </c>
      <c r="O218" s="85"/>
      <c r="P218" s="224">
        <f>O218*H218</f>
        <v>0</v>
      </c>
      <c r="Q218" s="224">
        <v>0</v>
      </c>
      <c r="R218" s="224">
        <f>Q218*H218</f>
        <v>0</v>
      </c>
      <c r="S218" s="224">
        <v>0</v>
      </c>
      <c r="T218" s="225">
        <f>S218*H218</f>
        <v>0</v>
      </c>
      <c r="U218" s="39"/>
      <c r="V218" s="39"/>
      <c r="W218" s="39"/>
      <c r="X218" s="39"/>
      <c r="Y218" s="39"/>
      <c r="Z218" s="39"/>
      <c r="AA218" s="39"/>
      <c r="AB218" s="39"/>
      <c r="AC218" s="39"/>
      <c r="AD218" s="39"/>
      <c r="AE218" s="39"/>
      <c r="AR218" s="226" t="s">
        <v>208</v>
      </c>
      <c r="AT218" s="226" t="s">
        <v>222</v>
      </c>
      <c r="AU218" s="226" t="s">
        <v>86</v>
      </c>
      <c r="AY218" s="17" t="s">
        <v>194</v>
      </c>
      <c r="BE218" s="227">
        <f>IF(N218="základní",J218,0)</f>
        <v>0</v>
      </c>
      <c r="BF218" s="227">
        <f>IF(N218="snížená",J218,0)</f>
        <v>0</v>
      </c>
      <c r="BG218" s="227">
        <f>IF(N218="zákl. přenesená",J218,0)</f>
        <v>0</v>
      </c>
      <c r="BH218" s="227">
        <f>IF(N218="sníž. přenesená",J218,0)</f>
        <v>0</v>
      </c>
      <c r="BI218" s="227">
        <f>IF(N218="nulová",J218,0)</f>
        <v>0</v>
      </c>
      <c r="BJ218" s="17" t="s">
        <v>84</v>
      </c>
      <c r="BK218" s="227">
        <f>ROUND(I218*H218,2)</f>
        <v>0</v>
      </c>
      <c r="BL218" s="17" t="s">
        <v>208</v>
      </c>
      <c r="BM218" s="226" t="s">
        <v>384</v>
      </c>
    </row>
    <row r="219" s="13" customFormat="1">
      <c r="A219" s="13"/>
      <c r="B219" s="228"/>
      <c r="C219" s="229"/>
      <c r="D219" s="230" t="s">
        <v>204</v>
      </c>
      <c r="E219" s="231" t="s">
        <v>32</v>
      </c>
      <c r="F219" s="232" t="s">
        <v>385</v>
      </c>
      <c r="G219" s="229"/>
      <c r="H219" s="231" t="s">
        <v>32</v>
      </c>
      <c r="I219" s="233"/>
      <c r="J219" s="229"/>
      <c r="K219" s="229"/>
      <c r="L219" s="234"/>
      <c r="M219" s="235"/>
      <c r="N219" s="236"/>
      <c r="O219" s="236"/>
      <c r="P219" s="236"/>
      <c r="Q219" s="236"/>
      <c r="R219" s="236"/>
      <c r="S219" s="236"/>
      <c r="T219" s="237"/>
      <c r="U219" s="13"/>
      <c r="V219" s="13"/>
      <c r="W219" s="13"/>
      <c r="X219" s="13"/>
      <c r="Y219" s="13"/>
      <c r="Z219" s="13"/>
      <c r="AA219" s="13"/>
      <c r="AB219" s="13"/>
      <c r="AC219" s="13"/>
      <c r="AD219" s="13"/>
      <c r="AE219" s="13"/>
      <c r="AT219" s="238" t="s">
        <v>204</v>
      </c>
      <c r="AU219" s="238" t="s">
        <v>86</v>
      </c>
      <c r="AV219" s="13" t="s">
        <v>84</v>
      </c>
      <c r="AW219" s="13" t="s">
        <v>39</v>
      </c>
      <c r="AX219" s="13" t="s">
        <v>77</v>
      </c>
      <c r="AY219" s="238" t="s">
        <v>194</v>
      </c>
    </row>
    <row r="220" s="14" customFormat="1">
      <c r="A220" s="14"/>
      <c r="B220" s="239"/>
      <c r="C220" s="240"/>
      <c r="D220" s="230" t="s">
        <v>204</v>
      </c>
      <c r="E220" s="241" t="s">
        <v>32</v>
      </c>
      <c r="F220" s="242" t="s">
        <v>386</v>
      </c>
      <c r="G220" s="240"/>
      <c r="H220" s="243">
        <v>370</v>
      </c>
      <c r="I220" s="244"/>
      <c r="J220" s="240"/>
      <c r="K220" s="240"/>
      <c r="L220" s="245"/>
      <c r="M220" s="246"/>
      <c r="N220" s="247"/>
      <c r="O220" s="247"/>
      <c r="P220" s="247"/>
      <c r="Q220" s="247"/>
      <c r="R220" s="247"/>
      <c r="S220" s="247"/>
      <c r="T220" s="248"/>
      <c r="U220" s="14"/>
      <c r="V220" s="14"/>
      <c r="W220" s="14"/>
      <c r="X220" s="14"/>
      <c r="Y220" s="14"/>
      <c r="Z220" s="14"/>
      <c r="AA220" s="14"/>
      <c r="AB220" s="14"/>
      <c r="AC220" s="14"/>
      <c r="AD220" s="14"/>
      <c r="AE220" s="14"/>
      <c r="AT220" s="249" t="s">
        <v>204</v>
      </c>
      <c r="AU220" s="249" t="s">
        <v>86</v>
      </c>
      <c r="AV220" s="14" t="s">
        <v>86</v>
      </c>
      <c r="AW220" s="14" t="s">
        <v>39</v>
      </c>
      <c r="AX220" s="14" t="s">
        <v>77</v>
      </c>
      <c r="AY220" s="249" t="s">
        <v>194</v>
      </c>
    </row>
    <row r="221" s="15" customFormat="1">
      <c r="A221" s="15"/>
      <c r="B221" s="250"/>
      <c r="C221" s="251"/>
      <c r="D221" s="230" t="s">
        <v>204</v>
      </c>
      <c r="E221" s="252" t="s">
        <v>32</v>
      </c>
      <c r="F221" s="253" t="s">
        <v>207</v>
      </c>
      <c r="G221" s="251"/>
      <c r="H221" s="254">
        <v>370</v>
      </c>
      <c r="I221" s="255"/>
      <c r="J221" s="251"/>
      <c r="K221" s="251"/>
      <c r="L221" s="256"/>
      <c r="M221" s="257"/>
      <c r="N221" s="258"/>
      <c r="O221" s="258"/>
      <c r="P221" s="258"/>
      <c r="Q221" s="258"/>
      <c r="R221" s="258"/>
      <c r="S221" s="258"/>
      <c r="T221" s="259"/>
      <c r="U221" s="15"/>
      <c r="V221" s="15"/>
      <c r="W221" s="15"/>
      <c r="X221" s="15"/>
      <c r="Y221" s="15"/>
      <c r="Z221" s="15"/>
      <c r="AA221" s="15"/>
      <c r="AB221" s="15"/>
      <c r="AC221" s="15"/>
      <c r="AD221" s="15"/>
      <c r="AE221" s="15"/>
      <c r="AT221" s="260" t="s">
        <v>204</v>
      </c>
      <c r="AU221" s="260" t="s">
        <v>86</v>
      </c>
      <c r="AV221" s="15" t="s">
        <v>208</v>
      </c>
      <c r="AW221" s="15" t="s">
        <v>39</v>
      </c>
      <c r="AX221" s="15" t="s">
        <v>84</v>
      </c>
      <c r="AY221" s="260" t="s">
        <v>194</v>
      </c>
    </row>
    <row r="222" s="2" customFormat="1" ht="16.5" customHeight="1">
      <c r="A222" s="39"/>
      <c r="B222" s="40"/>
      <c r="C222" s="214" t="s">
        <v>387</v>
      </c>
      <c r="D222" s="214" t="s">
        <v>197</v>
      </c>
      <c r="E222" s="215" t="s">
        <v>388</v>
      </c>
      <c r="F222" s="216" t="s">
        <v>389</v>
      </c>
      <c r="G222" s="217" t="s">
        <v>127</v>
      </c>
      <c r="H222" s="218">
        <v>370</v>
      </c>
      <c r="I222" s="219"/>
      <c r="J222" s="220">
        <f>ROUND(I222*H222,2)</f>
        <v>0</v>
      </c>
      <c r="K222" s="216" t="s">
        <v>200</v>
      </c>
      <c r="L222" s="221"/>
      <c r="M222" s="222" t="s">
        <v>32</v>
      </c>
      <c r="N222" s="223" t="s">
        <v>48</v>
      </c>
      <c r="O222" s="85"/>
      <c r="P222" s="224">
        <f>O222*H222</f>
        <v>0</v>
      </c>
      <c r="Q222" s="224">
        <v>0</v>
      </c>
      <c r="R222" s="224">
        <f>Q222*H222</f>
        <v>0</v>
      </c>
      <c r="S222" s="224">
        <v>0</v>
      </c>
      <c r="T222" s="225">
        <f>S222*H222</f>
        <v>0</v>
      </c>
      <c r="U222" s="39"/>
      <c r="V222" s="39"/>
      <c r="W222" s="39"/>
      <c r="X222" s="39"/>
      <c r="Y222" s="39"/>
      <c r="Z222" s="39"/>
      <c r="AA222" s="39"/>
      <c r="AB222" s="39"/>
      <c r="AC222" s="39"/>
      <c r="AD222" s="39"/>
      <c r="AE222" s="39"/>
      <c r="AR222" s="226" t="s">
        <v>201</v>
      </c>
      <c r="AT222" s="226" t="s">
        <v>197</v>
      </c>
      <c r="AU222" s="226" t="s">
        <v>86</v>
      </c>
      <c r="AY222" s="17" t="s">
        <v>194</v>
      </c>
      <c r="BE222" s="227">
        <f>IF(N222="základní",J222,0)</f>
        <v>0</v>
      </c>
      <c r="BF222" s="227">
        <f>IF(N222="snížená",J222,0)</f>
        <v>0</v>
      </c>
      <c r="BG222" s="227">
        <f>IF(N222="zákl. přenesená",J222,0)</f>
        <v>0</v>
      </c>
      <c r="BH222" s="227">
        <f>IF(N222="sníž. přenesená",J222,0)</f>
        <v>0</v>
      </c>
      <c r="BI222" s="227">
        <f>IF(N222="nulová",J222,0)</f>
        <v>0</v>
      </c>
      <c r="BJ222" s="17" t="s">
        <v>84</v>
      </c>
      <c r="BK222" s="227">
        <f>ROUND(I222*H222,2)</f>
        <v>0</v>
      </c>
      <c r="BL222" s="17" t="s">
        <v>202</v>
      </c>
      <c r="BM222" s="226" t="s">
        <v>390</v>
      </c>
    </row>
    <row r="223" s="13" customFormat="1">
      <c r="A223" s="13"/>
      <c r="B223" s="228"/>
      <c r="C223" s="229"/>
      <c r="D223" s="230" t="s">
        <v>204</v>
      </c>
      <c r="E223" s="231" t="s">
        <v>32</v>
      </c>
      <c r="F223" s="232" t="s">
        <v>391</v>
      </c>
      <c r="G223" s="229"/>
      <c r="H223" s="231" t="s">
        <v>32</v>
      </c>
      <c r="I223" s="233"/>
      <c r="J223" s="229"/>
      <c r="K223" s="229"/>
      <c r="L223" s="234"/>
      <c r="M223" s="235"/>
      <c r="N223" s="236"/>
      <c r="O223" s="236"/>
      <c r="P223" s="236"/>
      <c r="Q223" s="236"/>
      <c r="R223" s="236"/>
      <c r="S223" s="236"/>
      <c r="T223" s="237"/>
      <c r="U223" s="13"/>
      <c r="V223" s="13"/>
      <c r="W223" s="13"/>
      <c r="X223" s="13"/>
      <c r="Y223" s="13"/>
      <c r="Z223" s="13"/>
      <c r="AA223" s="13"/>
      <c r="AB223" s="13"/>
      <c r="AC223" s="13"/>
      <c r="AD223" s="13"/>
      <c r="AE223" s="13"/>
      <c r="AT223" s="238" t="s">
        <v>204</v>
      </c>
      <c r="AU223" s="238" t="s">
        <v>86</v>
      </c>
      <c r="AV223" s="13" t="s">
        <v>84</v>
      </c>
      <c r="AW223" s="13" t="s">
        <v>39</v>
      </c>
      <c r="AX223" s="13" t="s">
        <v>77</v>
      </c>
      <c r="AY223" s="238" t="s">
        <v>194</v>
      </c>
    </row>
    <row r="224" s="13" customFormat="1">
      <c r="A224" s="13"/>
      <c r="B224" s="228"/>
      <c r="C224" s="229"/>
      <c r="D224" s="230" t="s">
        <v>204</v>
      </c>
      <c r="E224" s="231" t="s">
        <v>32</v>
      </c>
      <c r="F224" s="232" t="s">
        <v>392</v>
      </c>
      <c r="G224" s="229"/>
      <c r="H224" s="231" t="s">
        <v>32</v>
      </c>
      <c r="I224" s="233"/>
      <c r="J224" s="229"/>
      <c r="K224" s="229"/>
      <c r="L224" s="234"/>
      <c r="M224" s="235"/>
      <c r="N224" s="236"/>
      <c r="O224" s="236"/>
      <c r="P224" s="236"/>
      <c r="Q224" s="236"/>
      <c r="R224" s="236"/>
      <c r="S224" s="236"/>
      <c r="T224" s="237"/>
      <c r="U224" s="13"/>
      <c r="V224" s="13"/>
      <c r="W224" s="13"/>
      <c r="X224" s="13"/>
      <c r="Y224" s="13"/>
      <c r="Z224" s="13"/>
      <c r="AA224" s="13"/>
      <c r="AB224" s="13"/>
      <c r="AC224" s="13"/>
      <c r="AD224" s="13"/>
      <c r="AE224" s="13"/>
      <c r="AT224" s="238" t="s">
        <v>204</v>
      </c>
      <c r="AU224" s="238" t="s">
        <v>86</v>
      </c>
      <c r="AV224" s="13" t="s">
        <v>84</v>
      </c>
      <c r="AW224" s="13" t="s">
        <v>39</v>
      </c>
      <c r="AX224" s="13" t="s">
        <v>77</v>
      </c>
      <c r="AY224" s="238" t="s">
        <v>194</v>
      </c>
    </row>
    <row r="225" s="14" customFormat="1">
      <c r="A225" s="14"/>
      <c r="B225" s="239"/>
      <c r="C225" s="240"/>
      <c r="D225" s="230" t="s">
        <v>204</v>
      </c>
      <c r="E225" s="241" t="s">
        <v>32</v>
      </c>
      <c r="F225" s="242" t="s">
        <v>386</v>
      </c>
      <c r="G225" s="240"/>
      <c r="H225" s="243">
        <v>370</v>
      </c>
      <c r="I225" s="244"/>
      <c r="J225" s="240"/>
      <c r="K225" s="240"/>
      <c r="L225" s="245"/>
      <c r="M225" s="246"/>
      <c r="N225" s="247"/>
      <c r="O225" s="247"/>
      <c r="P225" s="247"/>
      <c r="Q225" s="247"/>
      <c r="R225" s="247"/>
      <c r="S225" s="247"/>
      <c r="T225" s="248"/>
      <c r="U225" s="14"/>
      <c r="V225" s="14"/>
      <c r="W225" s="14"/>
      <c r="X225" s="14"/>
      <c r="Y225" s="14"/>
      <c r="Z225" s="14"/>
      <c r="AA225" s="14"/>
      <c r="AB225" s="14"/>
      <c r="AC225" s="14"/>
      <c r="AD225" s="14"/>
      <c r="AE225" s="14"/>
      <c r="AT225" s="249" t="s">
        <v>204</v>
      </c>
      <c r="AU225" s="249" t="s">
        <v>86</v>
      </c>
      <c r="AV225" s="14" t="s">
        <v>86</v>
      </c>
      <c r="AW225" s="14" t="s">
        <v>39</v>
      </c>
      <c r="AX225" s="14" t="s">
        <v>77</v>
      </c>
      <c r="AY225" s="249" t="s">
        <v>194</v>
      </c>
    </row>
    <row r="226" s="15" customFormat="1">
      <c r="A226" s="15"/>
      <c r="B226" s="250"/>
      <c r="C226" s="251"/>
      <c r="D226" s="230" t="s">
        <v>204</v>
      </c>
      <c r="E226" s="252" t="s">
        <v>32</v>
      </c>
      <c r="F226" s="253" t="s">
        <v>207</v>
      </c>
      <c r="G226" s="251"/>
      <c r="H226" s="254">
        <v>370</v>
      </c>
      <c r="I226" s="255"/>
      <c r="J226" s="251"/>
      <c r="K226" s="251"/>
      <c r="L226" s="256"/>
      <c r="M226" s="257"/>
      <c r="N226" s="258"/>
      <c r="O226" s="258"/>
      <c r="P226" s="258"/>
      <c r="Q226" s="258"/>
      <c r="R226" s="258"/>
      <c r="S226" s="258"/>
      <c r="T226" s="259"/>
      <c r="U226" s="15"/>
      <c r="V226" s="15"/>
      <c r="W226" s="15"/>
      <c r="X226" s="15"/>
      <c r="Y226" s="15"/>
      <c r="Z226" s="15"/>
      <c r="AA226" s="15"/>
      <c r="AB226" s="15"/>
      <c r="AC226" s="15"/>
      <c r="AD226" s="15"/>
      <c r="AE226" s="15"/>
      <c r="AT226" s="260" t="s">
        <v>204</v>
      </c>
      <c r="AU226" s="260" t="s">
        <v>86</v>
      </c>
      <c r="AV226" s="15" t="s">
        <v>208</v>
      </c>
      <c r="AW226" s="15" t="s">
        <v>39</v>
      </c>
      <c r="AX226" s="15" t="s">
        <v>84</v>
      </c>
      <c r="AY226" s="260" t="s">
        <v>194</v>
      </c>
    </row>
    <row r="227" s="2" customFormat="1" ht="16.5" customHeight="1">
      <c r="A227" s="39"/>
      <c r="B227" s="40"/>
      <c r="C227" s="261" t="s">
        <v>393</v>
      </c>
      <c r="D227" s="261" t="s">
        <v>222</v>
      </c>
      <c r="E227" s="262" t="s">
        <v>394</v>
      </c>
      <c r="F227" s="263" t="s">
        <v>395</v>
      </c>
      <c r="G227" s="264" t="s">
        <v>262</v>
      </c>
      <c r="H227" s="265">
        <v>1</v>
      </c>
      <c r="I227" s="266"/>
      <c r="J227" s="267">
        <f>ROUND(I227*H227,2)</f>
        <v>0</v>
      </c>
      <c r="K227" s="263" t="s">
        <v>200</v>
      </c>
      <c r="L227" s="45"/>
      <c r="M227" s="268" t="s">
        <v>32</v>
      </c>
      <c r="N227" s="269" t="s">
        <v>48</v>
      </c>
      <c r="O227" s="85"/>
      <c r="P227" s="224">
        <f>O227*H227</f>
        <v>0</v>
      </c>
      <c r="Q227" s="224">
        <v>0</v>
      </c>
      <c r="R227" s="224">
        <f>Q227*H227</f>
        <v>0</v>
      </c>
      <c r="S227" s="224">
        <v>0</v>
      </c>
      <c r="T227" s="225">
        <f>S227*H227</f>
        <v>0</v>
      </c>
      <c r="U227" s="39"/>
      <c r="V227" s="39"/>
      <c r="W227" s="39"/>
      <c r="X227" s="39"/>
      <c r="Y227" s="39"/>
      <c r="Z227" s="39"/>
      <c r="AA227" s="39"/>
      <c r="AB227" s="39"/>
      <c r="AC227" s="39"/>
      <c r="AD227" s="39"/>
      <c r="AE227" s="39"/>
      <c r="AR227" s="226" t="s">
        <v>263</v>
      </c>
      <c r="AT227" s="226" t="s">
        <v>222</v>
      </c>
      <c r="AU227" s="226" t="s">
        <v>86</v>
      </c>
      <c r="AY227" s="17" t="s">
        <v>194</v>
      </c>
      <c r="BE227" s="227">
        <f>IF(N227="základní",J227,0)</f>
        <v>0</v>
      </c>
      <c r="BF227" s="227">
        <f>IF(N227="snížená",J227,0)</f>
        <v>0</v>
      </c>
      <c r="BG227" s="227">
        <f>IF(N227="zákl. přenesená",J227,0)</f>
        <v>0</v>
      </c>
      <c r="BH227" s="227">
        <f>IF(N227="sníž. přenesená",J227,0)</f>
        <v>0</v>
      </c>
      <c r="BI227" s="227">
        <f>IF(N227="nulová",J227,0)</f>
        <v>0</v>
      </c>
      <c r="BJ227" s="17" t="s">
        <v>84</v>
      </c>
      <c r="BK227" s="227">
        <f>ROUND(I227*H227,2)</f>
        <v>0</v>
      </c>
      <c r="BL227" s="17" t="s">
        <v>263</v>
      </c>
      <c r="BM227" s="226" t="s">
        <v>396</v>
      </c>
    </row>
    <row r="228" s="2" customFormat="1" ht="16.5" customHeight="1">
      <c r="A228" s="39"/>
      <c r="B228" s="40"/>
      <c r="C228" s="261" t="s">
        <v>371</v>
      </c>
      <c r="D228" s="261" t="s">
        <v>222</v>
      </c>
      <c r="E228" s="262" t="s">
        <v>397</v>
      </c>
      <c r="F228" s="263" t="s">
        <v>398</v>
      </c>
      <c r="G228" s="264" t="s">
        <v>399</v>
      </c>
      <c r="H228" s="265">
        <v>0.37</v>
      </c>
      <c r="I228" s="266"/>
      <c r="J228" s="267">
        <f>ROUND(I228*H228,2)</f>
        <v>0</v>
      </c>
      <c r="K228" s="263" t="s">
        <v>200</v>
      </c>
      <c r="L228" s="45"/>
      <c r="M228" s="268" t="s">
        <v>32</v>
      </c>
      <c r="N228" s="269" t="s">
        <v>48</v>
      </c>
      <c r="O228" s="85"/>
      <c r="P228" s="224">
        <f>O228*H228</f>
        <v>0</v>
      </c>
      <c r="Q228" s="224">
        <v>0</v>
      </c>
      <c r="R228" s="224">
        <f>Q228*H228</f>
        <v>0</v>
      </c>
      <c r="S228" s="224">
        <v>0</v>
      </c>
      <c r="T228" s="225">
        <f>S228*H228</f>
        <v>0</v>
      </c>
      <c r="U228" s="39"/>
      <c r="V228" s="39"/>
      <c r="W228" s="39"/>
      <c r="X228" s="39"/>
      <c r="Y228" s="39"/>
      <c r="Z228" s="39"/>
      <c r="AA228" s="39"/>
      <c r="AB228" s="39"/>
      <c r="AC228" s="39"/>
      <c r="AD228" s="39"/>
      <c r="AE228" s="39"/>
      <c r="AR228" s="226" t="s">
        <v>263</v>
      </c>
      <c r="AT228" s="226" t="s">
        <v>222</v>
      </c>
      <c r="AU228" s="226" t="s">
        <v>86</v>
      </c>
      <c r="AY228" s="17" t="s">
        <v>194</v>
      </c>
      <c r="BE228" s="227">
        <f>IF(N228="základní",J228,0)</f>
        <v>0</v>
      </c>
      <c r="BF228" s="227">
        <f>IF(N228="snížená",J228,0)</f>
        <v>0</v>
      </c>
      <c r="BG228" s="227">
        <f>IF(N228="zákl. přenesená",J228,0)</f>
        <v>0</v>
      </c>
      <c r="BH228" s="227">
        <f>IF(N228="sníž. přenesená",J228,0)</f>
        <v>0</v>
      </c>
      <c r="BI228" s="227">
        <f>IF(N228="nulová",J228,0)</f>
        <v>0</v>
      </c>
      <c r="BJ228" s="17" t="s">
        <v>84</v>
      </c>
      <c r="BK228" s="227">
        <f>ROUND(I228*H228,2)</f>
        <v>0</v>
      </c>
      <c r="BL228" s="17" t="s">
        <v>263</v>
      </c>
      <c r="BM228" s="226" t="s">
        <v>400</v>
      </c>
    </row>
    <row r="229" s="2" customFormat="1" ht="16.5" customHeight="1">
      <c r="A229" s="39"/>
      <c r="B229" s="40"/>
      <c r="C229" s="261" t="s">
        <v>401</v>
      </c>
      <c r="D229" s="261" t="s">
        <v>222</v>
      </c>
      <c r="E229" s="262" t="s">
        <v>402</v>
      </c>
      <c r="F229" s="263" t="s">
        <v>403</v>
      </c>
      <c r="G229" s="264" t="s">
        <v>262</v>
      </c>
      <c r="H229" s="265">
        <v>2</v>
      </c>
      <c r="I229" s="266"/>
      <c r="J229" s="267">
        <f>ROUND(I229*H229,2)</f>
        <v>0</v>
      </c>
      <c r="K229" s="263" t="s">
        <v>200</v>
      </c>
      <c r="L229" s="45"/>
      <c r="M229" s="268" t="s">
        <v>32</v>
      </c>
      <c r="N229" s="269" t="s">
        <v>48</v>
      </c>
      <c r="O229" s="85"/>
      <c r="P229" s="224">
        <f>O229*H229</f>
        <v>0</v>
      </c>
      <c r="Q229" s="224">
        <v>0</v>
      </c>
      <c r="R229" s="224">
        <f>Q229*H229</f>
        <v>0</v>
      </c>
      <c r="S229" s="224">
        <v>0</v>
      </c>
      <c r="T229" s="225">
        <f>S229*H229</f>
        <v>0</v>
      </c>
      <c r="U229" s="39"/>
      <c r="V229" s="39"/>
      <c r="W229" s="39"/>
      <c r="X229" s="39"/>
      <c r="Y229" s="39"/>
      <c r="Z229" s="39"/>
      <c r="AA229" s="39"/>
      <c r="AB229" s="39"/>
      <c r="AC229" s="39"/>
      <c r="AD229" s="39"/>
      <c r="AE229" s="39"/>
      <c r="AR229" s="226" t="s">
        <v>208</v>
      </c>
      <c r="AT229" s="226" t="s">
        <v>222</v>
      </c>
      <c r="AU229" s="226" t="s">
        <v>86</v>
      </c>
      <c r="AY229" s="17" t="s">
        <v>194</v>
      </c>
      <c r="BE229" s="227">
        <f>IF(N229="základní",J229,0)</f>
        <v>0</v>
      </c>
      <c r="BF229" s="227">
        <f>IF(N229="snížená",J229,0)</f>
        <v>0</v>
      </c>
      <c r="BG229" s="227">
        <f>IF(N229="zákl. přenesená",J229,0)</f>
        <v>0</v>
      </c>
      <c r="BH229" s="227">
        <f>IF(N229="sníž. přenesená",J229,0)</f>
        <v>0</v>
      </c>
      <c r="BI229" s="227">
        <f>IF(N229="nulová",J229,0)</f>
        <v>0</v>
      </c>
      <c r="BJ229" s="17" t="s">
        <v>84</v>
      </c>
      <c r="BK229" s="227">
        <f>ROUND(I229*H229,2)</f>
        <v>0</v>
      </c>
      <c r="BL229" s="17" t="s">
        <v>208</v>
      </c>
      <c r="BM229" s="226" t="s">
        <v>404</v>
      </c>
    </row>
    <row r="230" s="2" customFormat="1" ht="16.5" customHeight="1">
      <c r="A230" s="39"/>
      <c r="B230" s="40"/>
      <c r="C230" s="214" t="s">
        <v>405</v>
      </c>
      <c r="D230" s="214" t="s">
        <v>197</v>
      </c>
      <c r="E230" s="215" t="s">
        <v>406</v>
      </c>
      <c r="F230" s="216" t="s">
        <v>407</v>
      </c>
      <c r="G230" s="217" t="s">
        <v>262</v>
      </c>
      <c r="H230" s="218">
        <v>2</v>
      </c>
      <c r="I230" s="219"/>
      <c r="J230" s="220">
        <f>ROUND(I230*H230,2)</f>
        <v>0</v>
      </c>
      <c r="K230" s="216" t="s">
        <v>200</v>
      </c>
      <c r="L230" s="221"/>
      <c r="M230" s="222" t="s">
        <v>32</v>
      </c>
      <c r="N230" s="223" t="s">
        <v>48</v>
      </c>
      <c r="O230" s="85"/>
      <c r="P230" s="224">
        <f>O230*H230</f>
        <v>0</v>
      </c>
      <c r="Q230" s="224">
        <v>0</v>
      </c>
      <c r="R230" s="224">
        <f>Q230*H230</f>
        <v>0</v>
      </c>
      <c r="S230" s="224">
        <v>0</v>
      </c>
      <c r="T230" s="225">
        <f>S230*H230</f>
        <v>0</v>
      </c>
      <c r="U230" s="39"/>
      <c r="V230" s="39"/>
      <c r="W230" s="39"/>
      <c r="X230" s="39"/>
      <c r="Y230" s="39"/>
      <c r="Z230" s="39"/>
      <c r="AA230" s="39"/>
      <c r="AB230" s="39"/>
      <c r="AC230" s="39"/>
      <c r="AD230" s="39"/>
      <c r="AE230" s="39"/>
      <c r="AR230" s="226" t="s">
        <v>201</v>
      </c>
      <c r="AT230" s="226" t="s">
        <v>197</v>
      </c>
      <c r="AU230" s="226" t="s">
        <v>86</v>
      </c>
      <c r="AY230" s="17" t="s">
        <v>194</v>
      </c>
      <c r="BE230" s="227">
        <f>IF(N230="základní",J230,0)</f>
        <v>0</v>
      </c>
      <c r="BF230" s="227">
        <f>IF(N230="snížená",J230,0)</f>
        <v>0</v>
      </c>
      <c r="BG230" s="227">
        <f>IF(N230="zákl. přenesená",J230,0)</f>
        <v>0</v>
      </c>
      <c r="BH230" s="227">
        <f>IF(N230="sníž. přenesená",J230,0)</f>
        <v>0</v>
      </c>
      <c r="BI230" s="227">
        <f>IF(N230="nulová",J230,0)</f>
        <v>0</v>
      </c>
      <c r="BJ230" s="17" t="s">
        <v>84</v>
      </c>
      <c r="BK230" s="227">
        <f>ROUND(I230*H230,2)</f>
        <v>0</v>
      </c>
      <c r="BL230" s="17" t="s">
        <v>202</v>
      </c>
      <c r="BM230" s="226" t="s">
        <v>408</v>
      </c>
    </row>
    <row r="231" s="2" customFormat="1" ht="24.15" customHeight="1">
      <c r="A231" s="39"/>
      <c r="B231" s="40"/>
      <c r="C231" s="261" t="s">
        <v>409</v>
      </c>
      <c r="D231" s="261" t="s">
        <v>222</v>
      </c>
      <c r="E231" s="262" t="s">
        <v>410</v>
      </c>
      <c r="F231" s="263" t="s">
        <v>411</v>
      </c>
      <c r="G231" s="264" t="s">
        <v>262</v>
      </c>
      <c r="H231" s="265">
        <v>1</v>
      </c>
      <c r="I231" s="266"/>
      <c r="J231" s="267">
        <f>ROUND(I231*H231,2)</f>
        <v>0</v>
      </c>
      <c r="K231" s="263" t="s">
        <v>200</v>
      </c>
      <c r="L231" s="45"/>
      <c r="M231" s="268" t="s">
        <v>32</v>
      </c>
      <c r="N231" s="269" t="s">
        <v>48</v>
      </c>
      <c r="O231" s="85"/>
      <c r="P231" s="224">
        <f>O231*H231</f>
        <v>0</v>
      </c>
      <c r="Q231" s="224">
        <v>0</v>
      </c>
      <c r="R231" s="224">
        <f>Q231*H231</f>
        <v>0</v>
      </c>
      <c r="S231" s="224">
        <v>0</v>
      </c>
      <c r="T231" s="225">
        <f>S231*H231</f>
        <v>0</v>
      </c>
      <c r="U231" s="39"/>
      <c r="V231" s="39"/>
      <c r="W231" s="39"/>
      <c r="X231" s="39"/>
      <c r="Y231" s="39"/>
      <c r="Z231" s="39"/>
      <c r="AA231" s="39"/>
      <c r="AB231" s="39"/>
      <c r="AC231" s="39"/>
      <c r="AD231" s="39"/>
      <c r="AE231" s="39"/>
      <c r="AR231" s="226" t="s">
        <v>263</v>
      </c>
      <c r="AT231" s="226" t="s">
        <v>222</v>
      </c>
      <c r="AU231" s="226" t="s">
        <v>86</v>
      </c>
      <c r="AY231" s="17" t="s">
        <v>194</v>
      </c>
      <c r="BE231" s="227">
        <f>IF(N231="základní",J231,0)</f>
        <v>0</v>
      </c>
      <c r="BF231" s="227">
        <f>IF(N231="snížená",J231,0)</f>
        <v>0</v>
      </c>
      <c r="BG231" s="227">
        <f>IF(N231="zákl. přenesená",J231,0)</f>
        <v>0</v>
      </c>
      <c r="BH231" s="227">
        <f>IF(N231="sníž. přenesená",J231,0)</f>
        <v>0</v>
      </c>
      <c r="BI231" s="227">
        <f>IF(N231="nulová",J231,0)</f>
        <v>0</v>
      </c>
      <c r="BJ231" s="17" t="s">
        <v>84</v>
      </c>
      <c r="BK231" s="227">
        <f>ROUND(I231*H231,2)</f>
        <v>0</v>
      </c>
      <c r="BL231" s="17" t="s">
        <v>263</v>
      </c>
      <c r="BM231" s="226" t="s">
        <v>412</v>
      </c>
    </row>
    <row r="232" s="2" customFormat="1" ht="24.15" customHeight="1">
      <c r="A232" s="39"/>
      <c r="B232" s="40"/>
      <c r="C232" s="261" t="s">
        <v>413</v>
      </c>
      <c r="D232" s="261" t="s">
        <v>222</v>
      </c>
      <c r="E232" s="262" t="s">
        <v>414</v>
      </c>
      <c r="F232" s="263" t="s">
        <v>415</v>
      </c>
      <c r="G232" s="264" t="s">
        <v>416</v>
      </c>
      <c r="H232" s="265">
        <v>24</v>
      </c>
      <c r="I232" s="266"/>
      <c r="J232" s="267">
        <f>ROUND(I232*H232,2)</f>
        <v>0</v>
      </c>
      <c r="K232" s="263" t="s">
        <v>200</v>
      </c>
      <c r="L232" s="45"/>
      <c r="M232" s="268" t="s">
        <v>32</v>
      </c>
      <c r="N232" s="269" t="s">
        <v>48</v>
      </c>
      <c r="O232" s="85"/>
      <c r="P232" s="224">
        <f>O232*H232</f>
        <v>0</v>
      </c>
      <c r="Q232" s="224">
        <v>0</v>
      </c>
      <c r="R232" s="224">
        <f>Q232*H232</f>
        <v>0</v>
      </c>
      <c r="S232" s="224">
        <v>0</v>
      </c>
      <c r="T232" s="225">
        <f>S232*H232</f>
        <v>0</v>
      </c>
      <c r="U232" s="39"/>
      <c r="V232" s="39"/>
      <c r="W232" s="39"/>
      <c r="X232" s="39"/>
      <c r="Y232" s="39"/>
      <c r="Z232" s="39"/>
      <c r="AA232" s="39"/>
      <c r="AB232" s="39"/>
      <c r="AC232" s="39"/>
      <c r="AD232" s="39"/>
      <c r="AE232" s="39"/>
      <c r="AR232" s="226" t="s">
        <v>208</v>
      </c>
      <c r="AT232" s="226" t="s">
        <v>222</v>
      </c>
      <c r="AU232" s="226" t="s">
        <v>86</v>
      </c>
      <c r="AY232" s="17" t="s">
        <v>194</v>
      </c>
      <c r="BE232" s="227">
        <f>IF(N232="základní",J232,0)</f>
        <v>0</v>
      </c>
      <c r="BF232" s="227">
        <f>IF(N232="snížená",J232,0)</f>
        <v>0</v>
      </c>
      <c r="BG232" s="227">
        <f>IF(N232="zákl. přenesená",J232,0)</f>
        <v>0</v>
      </c>
      <c r="BH232" s="227">
        <f>IF(N232="sníž. přenesená",J232,0)</f>
        <v>0</v>
      </c>
      <c r="BI232" s="227">
        <f>IF(N232="nulová",J232,0)</f>
        <v>0</v>
      </c>
      <c r="BJ232" s="17" t="s">
        <v>84</v>
      </c>
      <c r="BK232" s="227">
        <f>ROUND(I232*H232,2)</f>
        <v>0</v>
      </c>
      <c r="BL232" s="17" t="s">
        <v>208</v>
      </c>
      <c r="BM232" s="226" t="s">
        <v>417</v>
      </c>
    </row>
    <row r="233" s="2" customFormat="1" ht="16.5" customHeight="1">
      <c r="A233" s="39"/>
      <c r="B233" s="40"/>
      <c r="C233" s="261" t="s">
        <v>418</v>
      </c>
      <c r="D233" s="261" t="s">
        <v>222</v>
      </c>
      <c r="E233" s="262" t="s">
        <v>419</v>
      </c>
      <c r="F233" s="263" t="s">
        <v>420</v>
      </c>
      <c r="G233" s="264" t="s">
        <v>127</v>
      </c>
      <c r="H233" s="265">
        <v>370</v>
      </c>
      <c r="I233" s="266"/>
      <c r="J233" s="267">
        <f>ROUND(I233*H233,2)</f>
        <v>0</v>
      </c>
      <c r="K233" s="263" t="s">
        <v>200</v>
      </c>
      <c r="L233" s="45"/>
      <c r="M233" s="268" t="s">
        <v>32</v>
      </c>
      <c r="N233" s="269" t="s">
        <v>48</v>
      </c>
      <c r="O233" s="85"/>
      <c r="P233" s="224">
        <f>O233*H233</f>
        <v>0</v>
      </c>
      <c r="Q233" s="224">
        <v>0</v>
      </c>
      <c r="R233" s="224">
        <f>Q233*H233</f>
        <v>0</v>
      </c>
      <c r="S233" s="224">
        <v>0</v>
      </c>
      <c r="T233" s="225">
        <f>S233*H233</f>
        <v>0</v>
      </c>
      <c r="U233" s="39"/>
      <c r="V233" s="39"/>
      <c r="W233" s="39"/>
      <c r="X233" s="39"/>
      <c r="Y233" s="39"/>
      <c r="Z233" s="39"/>
      <c r="AA233" s="39"/>
      <c r="AB233" s="39"/>
      <c r="AC233" s="39"/>
      <c r="AD233" s="39"/>
      <c r="AE233" s="39"/>
      <c r="AR233" s="226" t="s">
        <v>208</v>
      </c>
      <c r="AT233" s="226" t="s">
        <v>222</v>
      </c>
      <c r="AU233" s="226" t="s">
        <v>86</v>
      </c>
      <c r="AY233" s="17" t="s">
        <v>194</v>
      </c>
      <c r="BE233" s="227">
        <f>IF(N233="základní",J233,0)</f>
        <v>0</v>
      </c>
      <c r="BF233" s="227">
        <f>IF(N233="snížená",J233,0)</f>
        <v>0</v>
      </c>
      <c r="BG233" s="227">
        <f>IF(N233="zákl. přenesená",J233,0)</f>
        <v>0</v>
      </c>
      <c r="BH233" s="227">
        <f>IF(N233="sníž. přenesená",J233,0)</f>
        <v>0</v>
      </c>
      <c r="BI233" s="227">
        <f>IF(N233="nulová",J233,0)</f>
        <v>0</v>
      </c>
      <c r="BJ233" s="17" t="s">
        <v>84</v>
      </c>
      <c r="BK233" s="227">
        <f>ROUND(I233*H233,2)</f>
        <v>0</v>
      </c>
      <c r="BL233" s="17" t="s">
        <v>208</v>
      </c>
      <c r="BM233" s="226" t="s">
        <v>421</v>
      </c>
    </row>
    <row r="234" s="2" customFormat="1" ht="24.15" customHeight="1">
      <c r="A234" s="39"/>
      <c r="B234" s="40"/>
      <c r="C234" s="214" t="s">
        <v>348</v>
      </c>
      <c r="D234" s="214" t="s">
        <v>197</v>
      </c>
      <c r="E234" s="215" t="s">
        <v>422</v>
      </c>
      <c r="F234" s="216" t="s">
        <v>423</v>
      </c>
      <c r="G234" s="217" t="s">
        <v>127</v>
      </c>
      <c r="H234" s="218">
        <v>370</v>
      </c>
      <c r="I234" s="219"/>
      <c r="J234" s="220">
        <f>ROUND(I234*H234,2)</f>
        <v>0</v>
      </c>
      <c r="K234" s="216" t="s">
        <v>200</v>
      </c>
      <c r="L234" s="221"/>
      <c r="M234" s="222" t="s">
        <v>32</v>
      </c>
      <c r="N234" s="223" t="s">
        <v>48</v>
      </c>
      <c r="O234" s="85"/>
      <c r="P234" s="224">
        <f>O234*H234</f>
        <v>0</v>
      </c>
      <c r="Q234" s="224">
        <v>0</v>
      </c>
      <c r="R234" s="224">
        <f>Q234*H234</f>
        <v>0</v>
      </c>
      <c r="S234" s="224">
        <v>0</v>
      </c>
      <c r="T234" s="225">
        <f>S234*H234</f>
        <v>0</v>
      </c>
      <c r="U234" s="39"/>
      <c r="V234" s="39"/>
      <c r="W234" s="39"/>
      <c r="X234" s="39"/>
      <c r="Y234" s="39"/>
      <c r="Z234" s="39"/>
      <c r="AA234" s="39"/>
      <c r="AB234" s="39"/>
      <c r="AC234" s="39"/>
      <c r="AD234" s="39"/>
      <c r="AE234" s="39"/>
      <c r="AR234" s="226" t="s">
        <v>201</v>
      </c>
      <c r="AT234" s="226" t="s">
        <v>197</v>
      </c>
      <c r="AU234" s="226" t="s">
        <v>86</v>
      </c>
      <c r="AY234" s="17" t="s">
        <v>194</v>
      </c>
      <c r="BE234" s="227">
        <f>IF(N234="základní",J234,0)</f>
        <v>0</v>
      </c>
      <c r="BF234" s="227">
        <f>IF(N234="snížená",J234,0)</f>
        <v>0</v>
      </c>
      <c r="BG234" s="227">
        <f>IF(N234="zákl. přenesená",J234,0)</f>
        <v>0</v>
      </c>
      <c r="BH234" s="227">
        <f>IF(N234="sníž. přenesená",J234,0)</f>
        <v>0</v>
      </c>
      <c r="BI234" s="227">
        <f>IF(N234="nulová",J234,0)</f>
        <v>0</v>
      </c>
      <c r="BJ234" s="17" t="s">
        <v>84</v>
      </c>
      <c r="BK234" s="227">
        <f>ROUND(I234*H234,2)</f>
        <v>0</v>
      </c>
      <c r="BL234" s="17" t="s">
        <v>202</v>
      </c>
      <c r="BM234" s="226" t="s">
        <v>424</v>
      </c>
    </row>
    <row r="235" s="2" customFormat="1" ht="16.5" customHeight="1">
      <c r="A235" s="39"/>
      <c r="B235" s="40"/>
      <c r="C235" s="261" t="s">
        <v>425</v>
      </c>
      <c r="D235" s="261" t="s">
        <v>222</v>
      </c>
      <c r="E235" s="262" t="s">
        <v>426</v>
      </c>
      <c r="F235" s="263" t="s">
        <v>427</v>
      </c>
      <c r="G235" s="264" t="s">
        <v>262</v>
      </c>
      <c r="H235" s="265">
        <v>6</v>
      </c>
      <c r="I235" s="266"/>
      <c r="J235" s="267">
        <f>ROUND(I235*H235,2)</f>
        <v>0</v>
      </c>
      <c r="K235" s="263" t="s">
        <v>200</v>
      </c>
      <c r="L235" s="45"/>
      <c r="M235" s="268" t="s">
        <v>32</v>
      </c>
      <c r="N235" s="269" t="s">
        <v>48</v>
      </c>
      <c r="O235" s="85"/>
      <c r="P235" s="224">
        <f>O235*H235</f>
        <v>0</v>
      </c>
      <c r="Q235" s="224">
        <v>0</v>
      </c>
      <c r="R235" s="224">
        <f>Q235*H235</f>
        <v>0</v>
      </c>
      <c r="S235" s="224">
        <v>0</v>
      </c>
      <c r="T235" s="225">
        <f>S235*H235</f>
        <v>0</v>
      </c>
      <c r="U235" s="39"/>
      <c r="V235" s="39"/>
      <c r="W235" s="39"/>
      <c r="X235" s="39"/>
      <c r="Y235" s="39"/>
      <c r="Z235" s="39"/>
      <c r="AA235" s="39"/>
      <c r="AB235" s="39"/>
      <c r="AC235" s="39"/>
      <c r="AD235" s="39"/>
      <c r="AE235" s="39"/>
      <c r="AR235" s="226" t="s">
        <v>263</v>
      </c>
      <c r="AT235" s="226" t="s">
        <v>222</v>
      </c>
      <c r="AU235" s="226" t="s">
        <v>86</v>
      </c>
      <c r="AY235" s="17" t="s">
        <v>194</v>
      </c>
      <c r="BE235" s="227">
        <f>IF(N235="základní",J235,0)</f>
        <v>0</v>
      </c>
      <c r="BF235" s="227">
        <f>IF(N235="snížená",J235,0)</f>
        <v>0</v>
      </c>
      <c r="BG235" s="227">
        <f>IF(N235="zákl. přenesená",J235,0)</f>
        <v>0</v>
      </c>
      <c r="BH235" s="227">
        <f>IF(N235="sníž. přenesená",J235,0)</f>
        <v>0</v>
      </c>
      <c r="BI235" s="227">
        <f>IF(N235="nulová",J235,0)</f>
        <v>0</v>
      </c>
      <c r="BJ235" s="17" t="s">
        <v>84</v>
      </c>
      <c r="BK235" s="227">
        <f>ROUND(I235*H235,2)</f>
        <v>0</v>
      </c>
      <c r="BL235" s="17" t="s">
        <v>263</v>
      </c>
      <c r="BM235" s="226" t="s">
        <v>428</v>
      </c>
    </row>
    <row r="236" s="2" customFormat="1" ht="16.5" customHeight="1">
      <c r="A236" s="39"/>
      <c r="B236" s="40"/>
      <c r="C236" s="261" t="s">
        <v>429</v>
      </c>
      <c r="D236" s="261" t="s">
        <v>222</v>
      </c>
      <c r="E236" s="262" t="s">
        <v>430</v>
      </c>
      <c r="F236" s="263" t="s">
        <v>431</v>
      </c>
      <c r="G236" s="264" t="s">
        <v>262</v>
      </c>
      <c r="H236" s="265">
        <v>78</v>
      </c>
      <c r="I236" s="266"/>
      <c r="J236" s="267">
        <f>ROUND(I236*H236,2)</f>
        <v>0</v>
      </c>
      <c r="K236" s="263" t="s">
        <v>200</v>
      </c>
      <c r="L236" s="45"/>
      <c r="M236" s="268" t="s">
        <v>32</v>
      </c>
      <c r="N236" s="269" t="s">
        <v>48</v>
      </c>
      <c r="O236" s="85"/>
      <c r="P236" s="224">
        <f>O236*H236</f>
        <v>0</v>
      </c>
      <c r="Q236" s="224">
        <v>0</v>
      </c>
      <c r="R236" s="224">
        <f>Q236*H236</f>
        <v>0</v>
      </c>
      <c r="S236" s="224">
        <v>0</v>
      </c>
      <c r="T236" s="225">
        <f>S236*H236</f>
        <v>0</v>
      </c>
      <c r="U236" s="39"/>
      <c r="V236" s="39"/>
      <c r="W236" s="39"/>
      <c r="X236" s="39"/>
      <c r="Y236" s="39"/>
      <c r="Z236" s="39"/>
      <c r="AA236" s="39"/>
      <c r="AB236" s="39"/>
      <c r="AC236" s="39"/>
      <c r="AD236" s="39"/>
      <c r="AE236" s="39"/>
      <c r="AR236" s="226" t="s">
        <v>263</v>
      </c>
      <c r="AT236" s="226" t="s">
        <v>222</v>
      </c>
      <c r="AU236" s="226" t="s">
        <v>86</v>
      </c>
      <c r="AY236" s="17" t="s">
        <v>194</v>
      </c>
      <c r="BE236" s="227">
        <f>IF(N236="základní",J236,0)</f>
        <v>0</v>
      </c>
      <c r="BF236" s="227">
        <f>IF(N236="snížená",J236,0)</f>
        <v>0</v>
      </c>
      <c r="BG236" s="227">
        <f>IF(N236="zákl. přenesená",J236,0)</f>
        <v>0</v>
      </c>
      <c r="BH236" s="227">
        <f>IF(N236="sníž. přenesená",J236,0)</f>
        <v>0</v>
      </c>
      <c r="BI236" s="227">
        <f>IF(N236="nulová",J236,0)</f>
        <v>0</v>
      </c>
      <c r="BJ236" s="17" t="s">
        <v>84</v>
      </c>
      <c r="BK236" s="227">
        <f>ROUND(I236*H236,2)</f>
        <v>0</v>
      </c>
      <c r="BL236" s="17" t="s">
        <v>263</v>
      </c>
      <c r="BM236" s="226" t="s">
        <v>432</v>
      </c>
    </row>
    <row r="237" s="2" customFormat="1" ht="16.5" customHeight="1">
      <c r="A237" s="39"/>
      <c r="B237" s="40"/>
      <c r="C237" s="261" t="s">
        <v>433</v>
      </c>
      <c r="D237" s="261" t="s">
        <v>222</v>
      </c>
      <c r="E237" s="262" t="s">
        <v>434</v>
      </c>
      <c r="F237" s="263" t="s">
        <v>435</v>
      </c>
      <c r="G237" s="264" t="s">
        <v>262</v>
      </c>
      <c r="H237" s="265">
        <v>182</v>
      </c>
      <c r="I237" s="266"/>
      <c r="J237" s="267">
        <f>ROUND(I237*H237,2)</f>
        <v>0</v>
      </c>
      <c r="K237" s="263" t="s">
        <v>200</v>
      </c>
      <c r="L237" s="45"/>
      <c r="M237" s="268" t="s">
        <v>32</v>
      </c>
      <c r="N237" s="269" t="s">
        <v>48</v>
      </c>
      <c r="O237" s="85"/>
      <c r="P237" s="224">
        <f>O237*H237</f>
        <v>0</v>
      </c>
      <c r="Q237" s="224">
        <v>0</v>
      </c>
      <c r="R237" s="224">
        <f>Q237*H237</f>
        <v>0</v>
      </c>
      <c r="S237" s="224">
        <v>0</v>
      </c>
      <c r="T237" s="225">
        <f>S237*H237</f>
        <v>0</v>
      </c>
      <c r="U237" s="39"/>
      <c r="V237" s="39"/>
      <c r="W237" s="39"/>
      <c r="X237" s="39"/>
      <c r="Y237" s="39"/>
      <c r="Z237" s="39"/>
      <c r="AA237" s="39"/>
      <c r="AB237" s="39"/>
      <c r="AC237" s="39"/>
      <c r="AD237" s="39"/>
      <c r="AE237" s="39"/>
      <c r="AR237" s="226" t="s">
        <v>263</v>
      </c>
      <c r="AT237" s="226" t="s">
        <v>222</v>
      </c>
      <c r="AU237" s="226" t="s">
        <v>86</v>
      </c>
      <c r="AY237" s="17" t="s">
        <v>194</v>
      </c>
      <c r="BE237" s="227">
        <f>IF(N237="základní",J237,0)</f>
        <v>0</v>
      </c>
      <c r="BF237" s="227">
        <f>IF(N237="snížená",J237,0)</f>
        <v>0</v>
      </c>
      <c r="BG237" s="227">
        <f>IF(N237="zákl. přenesená",J237,0)</f>
        <v>0</v>
      </c>
      <c r="BH237" s="227">
        <f>IF(N237="sníž. přenesená",J237,0)</f>
        <v>0</v>
      </c>
      <c r="BI237" s="227">
        <f>IF(N237="nulová",J237,0)</f>
        <v>0</v>
      </c>
      <c r="BJ237" s="17" t="s">
        <v>84</v>
      </c>
      <c r="BK237" s="227">
        <f>ROUND(I237*H237,2)</f>
        <v>0</v>
      </c>
      <c r="BL237" s="17" t="s">
        <v>263</v>
      </c>
      <c r="BM237" s="226" t="s">
        <v>436</v>
      </c>
    </row>
    <row r="238" s="2" customFormat="1" ht="24.15" customHeight="1">
      <c r="A238" s="39"/>
      <c r="B238" s="40"/>
      <c r="C238" s="261" t="s">
        <v>437</v>
      </c>
      <c r="D238" s="261" t="s">
        <v>222</v>
      </c>
      <c r="E238" s="262" t="s">
        <v>438</v>
      </c>
      <c r="F238" s="263" t="s">
        <v>439</v>
      </c>
      <c r="G238" s="264" t="s">
        <v>440</v>
      </c>
      <c r="H238" s="265">
        <v>8</v>
      </c>
      <c r="I238" s="266"/>
      <c r="J238" s="267">
        <f>ROUND(I238*H238,2)</f>
        <v>0</v>
      </c>
      <c r="K238" s="263" t="s">
        <v>200</v>
      </c>
      <c r="L238" s="45"/>
      <c r="M238" s="268" t="s">
        <v>32</v>
      </c>
      <c r="N238" s="269" t="s">
        <v>48</v>
      </c>
      <c r="O238" s="85"/>
      <c r="P238" s="224">
        <f>O238*H238</f>
        <v>0</v>
      </c>
      <c r="Q238" s="224">
        <v>0</v>
      </c>
      <c r="R238" s="224">
        <f>Q238*H238</f>
        <v>0</v>
      </c>
      <c r="S238" s="224">
        <v>0</v>
      </c>
      <c r="T238" s="225">
        <f>S238*H238</f>
        <v>0</v>
      </c>
      <c r="U238" s="39"/>
      <c r="V238" s="39"/>
      <c r="W238" s="39"/>
      <c r="X238" s="39"/>
      <c r="Y238" s="39"/>
      <c r="Z238" s="39"/>
      <c r="AA238" s="39"/>
      <c r="AB238" s="39"/>
      <c r="AC238" s="39"/>
      <c r="AD238" s="39"/>
      <c r="AE238" s="39"/>
      <c r="AR238" s="226" t="s">
        <v>263</v>
      </c>
      <c r="AT238" s="226" t="s">
        <v>222</v>
      </c>
      <c r="AU238" s="226" t="s">
        <v>86</v>
      </c>
      <c r="AY238" s="17" t="s">
        <v>194</v>
      </c>
      <c r="BE238" s="227">
        <f>IF(N238="základní",J238,0)</f>
        <v>0</v>
      </c>
      <c r="BF238" s="227">
        <f>IF(N238="snížená",J238,0)</f>
        <v>0</v>
      </c>
      <c r="BG238" s="227">
        <f>IF(N238="zákl. přenesená",J238,0)</f>
        <v>0</v>
      </c>
      <c r="BH238" s="227">
        <f>IF(N238="sníž. přenesená",J238,0)</f>
        <v>0</v>
      </c>
      <c r="BI238" s="227">
        <f>IF(N238="nulová",J238,0)</f>
        <v>0</v>
      </c>
      <c r="BJ238" s="17" t="s">
        <v>84</v>
      </c>
      <c r="BK238" s="227">
        <f>ROUND(I238*H238,2)</f>
        <v>0</v>
      </c>
      <c r="BL238" s="17" t="s">
        <v>263</v>
      </c>
      <c r="BM238" s="226" t="s">
        <v>441</v>
      </c>
    </row>
    <row r="239" s="2" customFormat="1" ht="24.15" customHeight="1">
      <c r="A239" s="39"/>
      <c r="B239" s="40"/>
      <c r="C239" s="261" t="s">
        <v>442</v>
      </c>
      <c r="D239" s="261" t="s">
        <v>222</v>
      </c>
      <c r="E239" s="262" t="s">
        <v>443</v>
      </c>
      <c r="F239" s="263" t="s">
        <v>444</v>
      </c>
      <c r="G239" s="264" t="s">
        <v>440</v>
      </c>
      <c r="H239" s="265">
        <v>26</v>
      </c>
      <c r="I239" s="266"/>
      <c r="J239" s="267">
        <f>ROUND(I239*H239,2)</f>
        <v>0</v>
      </c>
      <c r="K239" s="263" t="s">
        <v>200</v>
      </c>
      <c r="L239" s="45"/>
      <c r="M239" s="268" t="s">
        <v>32</v>
      </c>
      <c r="N239" s="269" t="s">
        <v>48</v>
      </c>
      <c r="O239" s="85"/>
      <c r="P239" s="224">
        <f>O239*H239</f>
        <v>0</v>
      </c>
      <c r="Q239" s="224">
        <v>0</v>
      </c>
      <c r="R239" s="224">
        <f>Q239*H239</f>
        <v>0</v>
      </c>
      <c r="S239" s="224">
        <v>0</v>
      </c>
      <c r="T239" s="225">
        <f>S239*H239</f>
        <v>0</v>
      </c>
      <c r="U239" s="39"/>
      <c r="V239" s="39"/>
      <c r="W239" s="39"/>
      <c r="X239" s="39"/>
      <c r="Y239" s="39"/>
      <c r="Z239" s="39"/>
      <c r="AA239" s="39"/>
      <c r="AB239" s="39"/>
      <c r="AC239" s="39"/>
      <c r="AD239" s="39"/>
      <c r="AE239" s="39"/>
      <c r="AR239" s="226" t="s">
        <v>263</v>
      </c>
      <c r="AT239" s="226" t="s">
        <v>222</v>
      </c>
      <c r="AU239" s="226" t="s">
        <v>86</v>
      </c>
      <c r="AY239" s="17" t="s">
        <v>194</v>
      </c>
      <c r="BE239" s="227">
        <f>IF(N239="základní",J239,0)</f>
        <v>0</v>
      </c>
      <c r="BF239" s="227">
        <f>IF(N239="snížená",J239,0)</f>
        <v>0</v>
      </c>
      <c r="BG239" s="227">
        <f>IF(N239="zákl. přenesená",J239,0)</f>
        <v>0</v>
      </c>
      <c r="BH239" s="227">
        <f>IF(N239="sníž. přenesená",J239,0)</f>
        <v>0</v>
      </c>
      <c r="BI239" s="227">
        <f>IF(N239="nulová",J239,0)</f>
        <v>0</v>
      </c>
      <c r="BJ239" s="17" t="s">
        <v>84</v>
      </c>
      <c r="BK239" s="227">
        <f>ROUND(I239*H239,2)</f>
        <v>0</v>
      </c>
      <c r="BL239" s="17" t="s">
        <v>263</v>
      </c>
      <c r="BM239" s="226" t="s">
        <v>445</v>
      </c>
    </row>
    <row r="240" s="2" customFormat="1" ht="24.15" customHeight="1">
      <c r="A240" s="39"/>
      <c r="B240" s="40"/>
      <c r="C240" s="261" t="s">
        <v>446</v>
      </c>
      <c r="D240" s="261" t="s">
        <v>222</v>
      </c>
      <c r="E240" s="262" t="s">
        <v>447</v>
      </c>
      <c r="F240" s="263" t="s">
        <v>448</v>
      </c>
      <c r="G240" s="264" t="s">
        <v>262</v>
      </c>
      <c r="H240" s="265">
        <v>45</v>
      </c>
      <c r="I240" s="266"/>
      <c r="J240" s="267">
        <f>ROUND(I240*H240,2)</f>
        <v>0</v>
      </c>
      <c r="K240" s="263" t="s">
        <v>200</v>
      </c>
      <c r="L240" s="45"/>
      <c r="M240" s="268" t="s">
        <v>32</v>
      </c>
      <c r="N240" s="269" t="s">
        <v>48</v>
      </c>
      <c r="O240" s="85"/>
      <c r="P240" s="224">
        <f>O240*H240</f>
        <v>0</v>
      </c>
      <c r="Q240" s="224">
        <v>0</v>
      </c>
      <c r="R240" s="224">
        <f>Q240*H240</f>
        <v>0</v>
      </c>
      <c r="S240" s="224">
        <v>0</v>
      </c>
      <c r="T240" s="225">
        <f>S240*H240</f>
        <v>0</v>
      </c>
      <c r="U240" s="39"/>
      <c r="V240" s="39"/>
      <c r="W240" s="39"/>
      <c r="X240" s="39"/>
      <c r="Y240" s="39"/>
      <c r="Z240" s="39"/>
      <c r="AA240" s="39"/>
      <c r="AB240" s="39"/>
      <c r="AC240" s="39"/>
      <c r="AD240" s="39"/>
      <c r="AE240" s="39"/>
      <c r="AR240" s="226" t="s">
        <v>263</v>
      </c>
      <c r="AT240" s="226" t="s">
        <v>222</v>
      </c>
      <c r="AU240" s="226" t="s">
        <v>86</v>
      </c>
      <c r="AY240" s="17" t="s">
        <v>194</v>
      </c>
      <c r="BE240" s="227">
        <f>IF(N240="základní",J240,0)</f>
        <v>0</v>
      </c>
      <c r="BF240" s="227">
        <f>IF(N240="snížená",J240,0)</f>
        <v>0</v>
      </c>
      <c r="BG240" s="227">
        <f>IF(N240="zákl. přenesená",J240,0)</f>
        <v>0</v>
      </c>
      <c r="BH240" s="227">
        <f>IF(N240="sníž. přenesená",J240,0)</f>
        <v>0</v>
      </c>
      <c r="BI240" s="227">
        <f>IF(N240="nulová",J240,0)</f>
        <v>0</v>
      </c>
      <c r="BJ240" s="17" t="s">
        <v>84</v>
      </c>
      <c r="BK240" s="227">
        <f>ROUND(I240*H240,2)</f>
        <v>0</v>
      </c>
      <c r="BL240" s="17" t="s">
        <v>263</v>
      </c>
      <c r="BM240" s="226" t="s">
        <v>449</v>
      </c>
    </row>
    <row r="241" s="12" customFormat="1" ht="22.8" customHeight="1">
      <c r="A241" s="12"/>
      <c r="B241" s="198"/>
      <c r="C241" s="199"/>
      <c r="D241" s="200" t="s">
        <v>76</v>
      </c>
      <c r="E241" s="212" t="s">
        <v>450</v>
      </c>
      <c r="F241" s="212" t="s">
        <v>451</v>
      </c>
      <c r="G241" s="199"/>
      <c r="H241" s="199"/>
      <c r="I241" s="202"/>
      <c r="J241" s="213">
        <f>BK241</f>
        <v>0</v>
      </c>
      <c r="K241" s="199"/>
      <c r="L241" s="204"/>
      <c r="M241" s="205"/>
      <c r="N241" s="206"/>
      <c r="O241" s="206"/>
      <c r="P241" s="207">
        <f>SUM(P242:P264)</f>
        <v>0</v>
      </c>
      <c r="Q241" s="206"/>
      <c r="R241" s="207">
        <f>SUM(R242:R264)</f>
        <v>0</v>
      </c>
      <c r="S241" s="206"/>
      <c r="T241" s="208">
        <f>SUM(T242:T264)</f>
        <v>0</v>
      </c>
      <c r="U241" s="12"/>
      <c r="V241" s="12"/>
      <c r="W241" s="12"/>
      <c r="X241" s="12"/>
      <c r="Y241" s="12"/>
      <c r="Z241" s="12"/>
      <c r="AA241" s="12"/>
      <c r="AB241" s="12"/>
      <c r="AC241" s="12"/>
      <c r="AD241" s="12"/>
      <c r="AE241" s="12"/>
      <c r="AR241" s="209" t="s">
        <v>84</v>
      </c>
      <c r="AT241" s="210" t="s">
        <v>76</v>
      </c>
      <c r="AU241" s="210" t="s">
        <v>84</v>
      </c>
      <c r="AY241" s="209" t="s">
        <v>194</v>
      </c>
      <c r="BK241" s="211">
        <f>SUM(BK242:BK264)</f>
        <v>0</v>
      </c>
    </row>
    <row r="242" s="2" customFormat="1" ht="24.15" customHeight="1">
      <c r="A242" s="39"/>
      <c r="B242" s="40"/>
      <c r="C242" s="214" t="s">
        <v>452</v>
      </c>
      <c r="D242" s="214" t="s">
        <v>197</v>
      </c>
      <c r="E242" s="215" t="s">
        <v>453</v>
      </c>
      <c r="F242" s="216" t="s">
        <v>454</v>
      </c>
      <c r="G242" s="217" t="s">
        <v>262</v>
      </c>
      <c r="H242" s="218">
        <v>4</v>
      </c>
      <c r="I242" s="219"/>
      <c r="J242" s="220">
        <f>ROUND(I242*H242,2)</f>
        <v>0</v>
      </c>
      <c r="K242" s="216" t="s">
        <v>200</v>
      </c>
      <c r="L242" s="221"/>
      <c r="M242" s="222" t="s">
        <v>32</v>
      </c>
      <c r="N242" s="223" t="s">
        <v>48</v>
      </c>
      <c r="O242" s="85"/>
      <c r="P242" s="224">
        <f>O242*H242</f>
        <v>0</v>
      </c>
      <c r="Q242" s="224">
        <v>0</v>
      </c>
      <c r="R242" s="224">
        <f>Q242*H242</f>
        <v>0</v>
      </c>
      <c r="S242" s="224">
        <v>0</v>
      </c>
      <c r="T242" s="225">
        <f>S242*H242</f>
        <v>0</v>
      </c>
      <c r="U242" s="39"/>
      <c r="V242" s="39"/>
      <c r="W242" s="39"/>
      <c r="X242" s="39"/>
      <c r="Y242" s="39"/>
      <c r="Z242" s="39"/>
      <c r="AA242" s="39"/>
      <c r="AB242" s="39"/>
      <c r="AC242" s="39"/>
      <c r="AD242" s="39"/>
      <c r="AE242" s="39"/>
      <c r="AR242" s="226" t="s">
        <v>201</v>
      </c>
      <c r="AT242" s="226" t="s">
        <v>197</v>
      </c>
      <c r="AU242" s="226" t="s">
        <v>86</v>
      </c>
      <c r="AY242" s="17" t="s">
        <v>194</v>
      </c>
      <c r="BE242" s="227">
        <f>IF(N242="základní",J242,0)</f>
        <v>0</v>
      </c>
      <c r="BF242" s="227">
        <f>IF(N242="snížená",J242,0)</f>
        <v>0</v>
      </c>
      <c r="BG242" s="227">
        <f>IF(N242="zákl. přenesená",J242,0)</f>
        <v>0</v>
      </c>
      <c r="BH242" s="227">
        <f>IF(N242="sníž. přenesená",J242,0)</f>
        <v>0</v>
      </c>
      <c r="BI242" s="227">
        <f>IF(N242="nulová",J242,0)</f>
        <v>0</v>
      </c>
      <c r="BJ242" s="17" t="s">
        <v>84</v>
      </c>
      <c r="BK242" s="227">
        <f>ROUND(I242*H242,2)</f>
        <v>0</v>
      </c>
      <c r="BL242" s="17" t="s">
        <v>202</v>
      </c>
      <c r="BM242" s="226" t="s">
        <v>455</v>
      </c>
    </row>
    <row r="243" s="2" customFormat="1" ht="24.15" customHeight="1">
      <c r="A243" s="39"/>
      <c r="B243" s="40"/>
      <c r="C243" s="214" t="s">
        <v>456</v>
      </c>
      <c r="D243" s="214" t="s">
        <v>197</v>
      </c>
      <c r="E243" s="215" t="s">
        <v>457</v>
      </c>
      <c r="F243" s="216" t="s">
        <v>458</v>
      </c>
      <c r="G243" s="217" t="s">
        <v>262</v>
      </c>
      <c r="H243" s="218">
        <v>5</v>
      </c>
      <c r="I243" s="219"/>
      <c r="J243" s="220">
        <f>ROUND(I243*H243,2)</f>
        <v>0</v>
      </c>
      <c r="K243" s="216" t="s">
        <v>200</v>
      </c>
      <c r="L243" s="221"/>
      <c r="M243" s="222" t="s">
        <v>32</v>
      </c>
      <c r="N243" s="223" t="s">
        <v>48</v>
      </c>
      <c r="O243" s="85"/>
      <c r="P243" s="224">
        <f>O243*H243</f>
        <v>0</v>
      </c>
      <c r="Q243" s="224">
        <v>0</v>
      </c>
      <c r="R243" s="224">
        <f>Q243*H243</f>
        <v>0</v>
      </c>
      <c r="S243" s="224">
        <v>0</v>
      </c>
      <c r="T243" s="225">
        <f>S243*H243</f>
        <v>0</v>
      </c>
      <c r="U243" s="39"/>
      <c r="V243" s="39"/>
      <c r="W243" s="39"/>
      <c r="X243" s="39"/>
      <c r="Y243" s="39"/>
      <c r="Z243" s="39"/>
      <c r="AA243" s="39"/>
      <c r="AB243" s="39"/>
      <c r="AC243" s="39"/>
      <c r="AD243" s="39"/>
      <c r="AE243" s="39"/>
      <c r="AR243" s="226" t="s">
        <v>201</v>
      </c>
      <c r="AT243" s="226" t="s">
        <v>197</v>
      </c>
      <c r="AU243" s="226" t="s">
        <v>86</v>
      </c>
      <c r="AY243" s="17" t="s">
        <v>194</v>
      </c>
      <c r="BE243" s="227">
        <f>IF(N243="základní",J243,0)</f>
        <v>0</v>
      </c>
      <c r="BF243" s="227">
        <f>IF(N243="snížená",J243,0)</f>
        <v>0</v>
      </c>
      <c r="BG243" s="227">
        <f>IF(N243="zákl. přenesená",J243,0)</f>
        <v>0</v>
      </c>
      <c r="BH243" s="227">
        <f>IF(N243="sníž. přenesená",J243,0)</f>
        <v>0</v>
      </c>
      <c r="BI243" s="227">
        <f>IF(N243="nulová",J243,0)</f>
        <v>0</v>
      </c>
      <c r="BJ243" s="17" t="s">
        <v>84</v>
      </c>
      <c r="BK243" s="227">
        <f>ROUND(I243*H243,2)</f>
        <v>0</v>
      </c>
      <c r="BL243" s="17" t="s">
        <v>202</v>
      </c>
      <c r="BM243" s="226" t="s">
        <v>459</v>
      </c>
    </row>
    <row r="244" s="2" customFormat="1" ht="33" customHeight="1">
      <c r="A244" s="39"/>
      <c r="B244" s="40"/>
      <c r="C244" s="261" t="s">
        <v>460</v>
      </c>
      <c r="D244" s="261" t="s">
        <v>222</v>
      </c>
      <c r="E244" s="262" t="s">
        <v>461</v>
      </c>
      <c r="F244" s="263" t="s">
        <v>462</v>
      </c>
      <c r="G244" s="264" t="s">
        <v>262</v>
      </c>
      <c r="H244" s="265">
        <v>3</v>
      </c>
      <c r="I244" s="266"/>
      <c r="J244" s="267">
        <f>ROUND(I244*H244,2)</f>
        <v>0</v>
      </c>
      <c r="K244" s="263" t="s">
        <v>200</v>
      </c>
      <c r="L244" s="45"/>
      <c r="M244" s="268" t="s">
        <v>32</v>
      </c>
      <c r="N244" s="269" t="s">
        <v>48</v>
      </c>
      <c r="O244" s="85"/>
      <c r="P244" s="224">
        <f>O244*H244</f>
        <v>0</v>
      </c>
      <c r="Q244" s="224">
        <v>0</v>
      </c>
      <c r="R244" s="224">
        <f>Q244*H244</f>
        <v>0</v>
      </c>
      <c r="S244" s="224">
        <v>0</v>
      </c>
      <c r="T244" s="225">
        <f>S244*H244</f>
        <v>0</v>
      </c>
      <c r="U244" s="39"/>
      <c r="V244" s="39"/>
      <c r="W244" s="39"/>
      <c r="X244" s="39"/>
      <c r="Y244" s="39"/>
      <c r="Z244" s="39"/>
      <c r="AA244" s="39"/>
      <c r="AB244" s="39"/>
      <c r="AC244" s="39"/>
      <c r="AD244" s="39"/>
      <c r="AE244" s="39"/>
      <c r="AR244" s="226" t="s">
        <v>208</v>
      </c>
      <c r="AT244" s="226" t="s">
        <v>222</v>
      </c>
      <c r="AU244" s="226" t="s">
        <v>86</v>
      </c>
      <c r="AY244" s="17" t="s">
        <v>194</v>
      </c>
      <c r="BE244" s="227">
        <f>IF(N244="základní",J244,0)</f>
        <v>0</v>
      </c>
      <c r="BF244" s="227">
        <f>IF(N244="snížená",J244,0)</f>
        <v>0</v>
      </c>
      <c r="BG244" s="227">
        <f>IF(N244="zákl. přenesená",J244,0)</f>
        <v>0</v>
      </c>
      <c r="BH244" s="227">
        <f>IF(N244="sníž. přenesená",J244,0)</f>
        <v>0</v>
      </c>
      <c r="BI244" s="227">
        <f>IF(N244="nulová",J244,0)</f>
        <v>0</v>
      </c>
      <c r="BJ244" s="17" t="s">
        <v>84</v>
      </c>
      <c r="BK244" s="227">
        <f>ROUND(I244*H244,2)</f>
        <v>0</v>
      </c>
      <c r="BL244" s="17" t="s">
        <v>208</v>
      </c>
      <c r="BM244" s="226" t="s">
        <v>463</v>
      </c>
    </row>
    <row r="245" s="13" customFormat="1">
      <c r="A245" s="13"/>
      <c r="B245" s="228"/>
      <c r="C245" s="229"/>
      <c r="D245" s="230" t="s">
        <v>204</v>
      </c>
      <c r="E245" s="231" t="s">
        <v>32</v>
      </c>
      <c r="F245" s="232" t="s">
        <v>464</v>
      </c>
      <c r="G245" s="229"/>
      <c r="H245" s="231" t="s">
        <v>32</v>
      </c>
      <c r="I245" s="233"/>
      <c r="J245" s="229"/>
      <c r="K245" s="229"/>
      <c r="L245" s="234"/>
      <c r="M245" s="235"/>
      <c r="N245" s="236"/>
      <c r="O245" s="236"/>
      <c r="P245" s="236"/>
      <c r="Q245" s="236"/>
      <c r="R245" s="236"/>
      <c r="S245" s="236"/>
      <c r="T245" s="237"/>
      <c r="U245" s="13"/>
      <c r="V245" s="13"/>
      <c r="W245" s="13"/>
      <c r="X245" s="13"/>
      <c r="Y245" s="13"/>
      <c r="Z245" s="13"/>
      <c r="AA245" s="13"/>
      <c r="AB245" s="13"/>
      <c r="AC245" s="13"/>
      <c r="AD245" s="13"/>
      <c r="AE245" s="13"/>
      <c r="AT245" s="238" t="s">
        <v>204</v>
      </c>
      <c r="AU245" s="238" t="s">
        <v>86</v>
      </c>
      <c r="AV245" s="13" t="s">
        <v>84</v>
      </c>
      <c r="AW245" s="13" t="s">
        <v>39</v>
      </c>
      <c r="AX245" s="13" t="s">
        <v>77</v>
      </c>
      <c r="AY245" s="238" t="s">
        <v>194</v>
      </c>
    </row>
    <row r="246" s="14" customFormat="1">
      <c r="A246" s="14"/>
      <c r="B246" s="239"/>
      <c r="C246" s="240"/>
      <c r="D246" s="230" t="s">
        <v>204</v>
      </c>
      <c r="E246" s="241" t="s">
        <v>32</v>
      </c>
      <c r="F246" s="242" t="s">
        <v>465</v>
      </c>
      <c r="G246" s="240"/>
      <c r="H246" s="243">
        <v>3</v>
      </c>
      <c r="I246" s="244"/>
      <c r="J246" s="240"/>
      <c r="K246" s="240"/>
      <c r="L246" s="245"/>
      <c r="M246" s="246"/>
      <c r="N246" s="247"/>
      <c r="O246" s="247"/>
      <c r="P246" s="247"/>
      <c r="Q246" s="247"/>
      <c r="R246" s="247"/>
      <c r="S246" s="247"/>
      <c r="T246" s="248"/>
      <c r="U246" s="14"/>
      <c r="V246" s="14"/>
      <c r="W246" s="14"/>
      <c r="X246" s="14"/>
      <c r="Y246" s="14"/>
      <c r="Z246" s="14"/>
      <c r="AA246" s="14"/>
      <c r="AB246" s="14"/>
      <c r="AC246" s="14"/>
      <c r="AD246" s="14"/>
      <c r="AE246" s="14"/>
      <c r="AT246" s="249" t="s">
        <v>204</v>
      </c>
      <c r="AU246" s="249" t="s">
        <v>86</v>
      </c>
      <c r="AV246" s="14" t="s">
        <v>86</v>
      </c>
      <c r="AW246" s="14" t="s">
        <v>39</v>
      </c>
      <c r="AX246" s="14" t="s">
        <v>77</v>
      </c>
      <c r="AY246" s="249" t="s">
        <v>194</v>
      </c>
    </row>
    <row r="247" s="15" customFormat="1">
      <c r="A247" s="15"/>
      <c r="B247" s="250"/>
      <c r="C247" s="251"/>
      <c r="D247" s="230" t="s">
        <v>204</v>
      </c>
      <c r="E247" s="252" t="s">
        <v>32</v>
      </c>
      <c r="F247" s="253" t="s">
        <v>207</v>
      </c>
      <c r="G247" s="251"/>
      <c r="H247" s="254">
        <v>3</v>
      </c>
      <c r="I247" s="255"/>
      <c r="J247" s="251"/>
      <c r="K247" s="251"/>
      <c r="L247" s="256"/>
      <c r="M247" s="257"/>
      <c r="N247" s="258"/>
      <c r="O247" s="258"/>
      <c r="P247" s="258"/>
      <c r="Q247" s="258"/>
      <c r="R247" s="258"/>
      <c r="S247" s="258"/>
      <c r="T247" s="259"/>
      <c r="U247" s="15"/>
      <c r="V247" s="15"/>
      <c r="W247" s="15"/>
      <c r="X247" s="15"/>
      <c r="Y247" s="15"/>
      <c r="Z247" s="15"/>
      <c r="AA247" s="15"/>
      <c r="AB247" s="15"/>
      <c r="AC247" s="15"/>
      <c r="AD247" s="15"/>
      <c r="AE247" s="15"/>
      <c r="AT247" s="260" t="s">
        <v>204</v>
      </c>
      <c r="AU247" s="260" t="s">
        <v>86</v>
      </c>
      <c r="AV247" s="15" t="s">
        <v>208</v>
      </c>
      <c r="AW247" s="15" t="s">
        <v>39</v>
      </c>
      <c r="AX247" s="15" t="s">
        <v>84</v>
      </c>
      <c r="AY247" s="260" t="s">
        <v>194</v>
      </c>
    </row>
    <row r="248" s="2" customFormat="1" ht="33" customHeight="1">
      <c r="A248" s="39"/>
      <c r="B248" s="40"/>
      <c r="C248" s="261" t="s">
        <v>466</v>
      </c>
      <c r="D248" s="261" t="s">
        <v>222</v>
      </c>
      <c r="E248" s="262" t="s">
        <v>467</v>
      </c>
      <c r="F248" s="263" t="s">
        <v>468</v>
      </c>
      <c r="G248" s="264" t="s">
        <v>262</v>
      </c>
      <c r="H248" s="265">
        <v>1</v>
      </c>
      <c r="I248" s="266"/>
      <c r="J248" s="267">
        <f>ROUND(I248*H248,2)</f>
        <v>0</v>
      </c>
      <c r="K248" s="263" t="s">
        <v>200</v>
      </c>
      <c r="L248" s="45"/>
      <c r="M248" s="268" t="s">
        <v>32</v>
      </c>
      <c r="N248" s="269" t="s">
        <v>48</v>
      </c>
      <c r="O248" s="85"/>
      <c r="P248" s="224">
        <f>O248*H248</f>
        <v>0</v>
      </c>
      <c r="Q248" s="224">
        <v>0</v>
      </c>
      <c r="R248" s="224">
        <f>Q248*H248</f>
        <v>0</v>
      </c>
      <c r="S248" s="224">
        <v>0</v>
      </c>
      <c r="T248" s="225">
        <f>S248*H248</f>
        <v>0</v>
      </c>
      <c r="U248" s="39"/>
      <c r="V248" s="39"/>
      <c r="W248" s="39"/>
      <c r="X248" s="39"/>
      <c r="Y248" s="39"/>
      <c r="Z248" s="39"/>
      <c r="AA248" s="39"/>
      <c r="AB248" s="39"/>
      <c r="AC248" s="39"/>
      <c r="AD248" s="39"/>
      <c r="AE248" s="39"/>
      <c r="AR248" s="226" t="s">
        <v>208</v>
      </c>
      <c r="AT248" s="226" t="s">
        <v>222</v>
      </c>
      <c r="AU248" s="226" t="s">
        <v>86</v>
      </c>
      <c r="AY248" s="17" t="s">
        <v>194</v>
      </c>
      <c r="BE248" s="227">
        <f>IF(N248="základní",J248,0)</f>
        <v>0</v>
      </c>
      <c r="BF248" s="227">
        <f>IF(N248="snížená",J248,0)</f>
        <v>0</v>
      </c>
      <c r="BG248" s="227">
        <f>IF(N248="zákl. přenesená",J248,0)</f>
        <v>0</v>
      </c>
      <c r="BH248" s="227">
        <f>IF(N248="sníž. přenesená",J248,0)</f>
        <v>0</v>
      </c>
      <c r="BI248" s="227">
        <f>IF(N248="nulová",J248,0)</f>
        <v>0</v>
      </c>
      <c r="BJ248" s="17" t="s">
        <v>84</v>
      </c>
      <c r="BK248" s="227">
        <f>ROUND(I248*H248,2)</f>
        <v>0</v>
      </c>
      <c r="BL248" s="17" t="s">
        <v>208</v>
      </c>
      <c r="BM248" s="226" t="s">
        <v>469</v>
      </c>
    </row>
    <row r="249" s="13" customFormat="1">
      <c r="A249" s="13"/>
      <c r="B249" s="228"/>
      <c r="C249" s="229"/>
      <c r="D249" s="230" t="s">
        <v>204</v>
      </c>
      <c r="E249" s="231" t="s">
        <v>32</v>
      </c>
      <c r="F249" s="232" t="s">
        <v>470</v>
      </c>
      <c r="G249" s="229"/>
      <c r="H249" s="231" t="s">
        <v>32</v>
      </c>
      <c r="I249" s="233"/>
      <c r="J249" s="229"/>
      <c r="K249" s="229"/>
      <c r="L249" s="234"/>
      <c r="M249" s="235"/>
      <c r="N249" s="236"/>
      <c r="O249" s="236"/>
      <c r="P249" s="236"/>
      <c r="Q249" s="236"/>
      <c r="R249" s="236"/>
      <c r="S249" s="236"/>
      <c r="T249" s="237"/>
      <c r="U249" s="13"/>
      <c r="V249" s="13"/>
      <c r="W249" s="13"/>
      <c r="X249" s="13"/>
      <c r="Y249" s="13"/>
      <c r="Z249" s="13"/>
      <c r="AA249" s="13"/>
      <c r="AB249" s="13"/>
      <c r="AC249" s="13"/>
      <c r="AD249" s="13"/>
      <c r="AE249" s="13"/>
      <c r="AT249" s="238" t="s">
        <v>204</v>
      </c>
      <c r="AU249" s="238" t="s">
        <v>86</v>
      </c>
      <c r="AV249" s="13" t="s">
        <v>84</v>
      </c>
      <c r="AW249" s="13" t="s">
        <v>39</v>
      </c>
      <c r="AX249" s="13" t="s">
        <v>77</v>
      </c>
      <c r="AY249" s="238" t="s">
        <v>194</v>
      </c>
    </row>
    <row r="250" s="14" customFormat="1">
      <c r="A250" s="14"/>
      <c r="B250" s="239"/>
      <c r="C250" s="240"/>
      <c r="D250" s="230" t="s">
        <v>204</v>
      </c>
      <c r="E250" s="241" t="s">
        <v>32</v>
      </c>
      <c r="F250" s="242" t="s">
        <v>84</v>
      </c>
      <c r="G250" s="240"/>
      <c r="H250" s="243">
        <v>1</v>
      </c>
      <c r="I250" s="244"/>
      <c r="J250" s="240"/>
      <c r="K250" s="240"/>
      <c r="L250" s="245"/>
      <c r="M250" s="246"/>
      <c r="N250" s="247"/>
      <c r="O250" s="247"/>
      <c r="P250" s="247"/>
      <c r="Q250" s="247"/>
      <c r="R250" s="247"/>
      <c r="S250" s="247"/>
      <c r="T250" s="248"/>
      <c r="U250" s="14"/>
      <c r="V250" s="14"/>
      <c r="W250" s="14"/>
      <c r="X250" s="14"/>
      <c r="Y250" s="14"/>
      <c r="Z250" s="14"/>
      <c r="AA250" s="14"/>
      <c r="AB250" s="14"/>
      <c r="AC250" s="14"/>
      <c r="AD250" s="14"/>
      <c r="AE250" s="14"/>
      <c r="AT250" s="249" t="s">
        <v>204</v>
      </c>
      <c r="AU250" s="249" t="s">
        <v>86</v>
      </c>
      <c r="AV250" s="14" t="s">
        <v>86</v>
      </c>
      <c r="AW250" s="14" t="s">
        <v>39</v>
      </c>
      <c r="AX250" s="14" t="s">
        <v>77</v>
      </c>
      <c r="AY250" s="249" t="s">
        <v>194</v>
      </c>
    </row>
    <row r="251" s="15" customFormat="1">
      <c r="A251" s="15"/>
      <c r="B251" s="250"/>
      <c r="C251" s="251"/>
      <c r="D251" s="230" t="s">
        <v>204</v>
      </c>
      <c r="E251" s="252" t="s">
        <v>32</v>
      </c>
      <c r="F251" s="253" t="s">
        <v>207</v>
      </c>
      <c r="G251" s="251"/>
      <c r="H251" s="254">
        <v>1</v>
      </c>
      <c r="I251" s="255"/>
      <c r="J251" s="251"/>
      <c r="K251" s="251"/>
      <c r="L251" s="256"/>
      <c r="M251" s="257"/>
      <c r="N251" s="258"/>
      <c r="O251" s="258"/>
      <c r="P251" s="258"/>
      <c r="Q251" s="258"/>
      <c r="R251" s="258"/>
      <c r="S251" s="258"/>
      <c r="T251" s="259"/>
      <c r="U251" s="15"/>
      <c r="V251" s="15"/>
      <c r="W251" s="15"/>
      <c r="X251" s="15"/>
      <c r="Y251" s="15"/>
      <c r="Z251" s="15"/>
      <c r="AA251" s="15"/>
      <c r="AB251" s="15"/>
      <c r="AC251" s="15"/>
      <c r="AD251" s="15"/>
      <c r="AE251" s="15"/>
      <c r="AT251" s="260" t="s">
        <v>204</v>
      </c>
      <c r="AU251" s="260" t="s">
        <v>86</v>
      </c>
      <c r="AV251" s="15" t="s">
        <v>208</v>
      </c>
      <c r="AW251" s="15" t="s">
        <v>39</v>
      </c>
      <c r="AX251" s="15" t="s">
        <v>84</v>
      </c>
      <c r="AY251" s="260" t="s">
        <v>194</v>
      </c>
    </row>
    <row r="252" s="2" customFormat="1" ht="33" customHeight="1">
      <c r="A252" s="39"/>
      <c r="B252" s="40"/>
      <c r="C252" s="261" t="s">
        <v>471</v>
      </c>
      <c r="D252" s="261" t="s">
        <v>222</v>
      </c>
      <c r="E252" s="262" t="s">
        <v>472</v>
      </c>
      <c r="F252" s="263" t="s">
        <v>473</v>
      </c>
      <c r="G252" s="264" t="s">
        <v>262</v>
      </c>
      <c r="H252" s="265">
        <v>5</v>
      </c>
      <c r="I252" s="266"/>
      <c r="J252" s="267">
        <f>ROUND(I252*H252,2)</f>
        <v>0</v>
      </c>
      <c r="K252" s="263" t="s">
        <v>200</v>
      </c>
      <c r="L252" s="45"/>
      <c r="M252" s="268" t="s">
        <v>32</v>
      </c>
      <c r="N252" s="269" t="s">
        <v>48</v>
      </c>
      <c r="O252" s="85"/>
      <c r="P252" s="224">
        <f>O252*H252</f>
        <v>0</v>
      </c>
      <c r="Q252" s="224">
        <v>0</v>
      </c>
      <c r="R252" s="224">
        <f>Q252*H252</f>
        <v>0</v>
      </c>
      <c r="S252" s="224">
        <v>0</v>
      </c>
      <c r="T252" s="225">
        <f>S252*H252</f>
        <v>0</v>
      </c>
      <c r="U252" s="39"/>
      <c r="V252" s="39"/>
      <c r="W252" s="39"/>
      <c r="X252" s="39"/>
      <c r="Y252" s="39"/>
      <c r="Z252" s="39"/>
      <c r="AA252" s="39"/>
      <c r="AB252" s="39"/>
      <c r="AC252" s="39"/>
      <c r="AD252" s="39"/>
      <c r="AE252" s="39"/>
      <c r="AR252" s="226" t="s">
        <v>208</v>
      </c>
      <c r="AT252" s="226" t="s">
        <v>222</v>
      </c>
      <c r="AU252" s="226" t="s">
        <v>86</v>
      </c>
      <c r="AY252" s="17" t="s">
        <v>194</v>
      </c>
      <c r="BE252" s="227">
        <f>IF(N252="základní",J252,0)</f>
        <v>0</v>
      </c>
      <c r="BF252" s="227">
        <f>IF(N252="snížená",J252,0)</f>
        <v>0</v>
      </c>
      <c r="BG252" s="227">
        <f>IF(N252="zákl. přenesená",J252,0)</f>
        <v>0</v>
      </c>
      <c r="BH252" s="227">
        <f>IF(N252="sníž. přenesená",J252,0)</f>
        <v>0</v>
      </c>
      <c r="BI252" s="227">
        <f>IF(N252="nulová",J252,0)</f>
        <v>0</v>
      </c>
      <c r="BJ252" s="17" t="s">
        <v>84</v>
      </c>
      <c r="BK252" s="227">
        <f>ROUND(I252*H252,2)</f>
        <v>0</v>
      </c>
      <c r="BL252" s="17" t="s">
        <v>208</v>
      </c>
      <c r="BM252" s="226" t="s">
        <v>474</v>
      </c>
    </row>
    <row r="253" s="13" customFormat="1">
      <c r="A253" s="13"/>
      <c r="B253" s="228"/>
      <c r="C253" s="229"/>
      <c r="D253" s="230" t="s">
        <v>204</v>
      </c>
      <c r="E253" s="231" t="s">
        <v>32</v>
      </c>
      <c r="F253" s="232" t="s">
        <v>475</v>
      </c>
      <c r="G253" s="229"/>
      <c r="H253" s="231" t="s">
        <v>32</v>
      </c>
      <c r="I253" s="233"/>
      <c r="J253" s="229"/>
      <c r="K253" s="229"/>
      <c r="L253" s="234"/>
      <c r="M253" s="235"/>
      <c r="N253" s="236"/>
      <c r="O253" s="236"/>
      <c r="P253" s="236"/>
      <c r="Q253" s="236"/>
      <c r="R253" s="236"/>
      <c r="S253" s="236"/>
      <c r="T253" s="237"/>
      <c r="U253" s="13"/>
      <c r="V253" s="13"/>
      <c r="W253" s="13"/>
      <c r="X253" s="13"/>
      <c r="Y253" s="13"/>
      <c r="Z253" s="13"/>
      <c r="AA253" s="13"/>
      <c r="AB253" s="13"/>
      <c r="AC253" s="13"/>
      <c r="AD253" s="13"/>
      <c r="AE253" s="13"/>
      <c r="AT253" s="238" t="s">
        <v>204</v>
      </c>
      <c r="AU253" s="238" t="s">
        <v>86</v>
      </c>
      <c r="AV253" s="13" t="s">
        <v>84</v>
      </c>
      <c r="AW253" s="13" t="s">
        <v>39</v>
      </c>
      <c r="AX253" s="13" t="s">
        <v>77</v>
      </c>
      <c r="AY253" s="238" t="s">
        <v>194</v>
      </c>
    </row>
    <row r="254" s="14" customFormat="1">
      <c r="A254" s="14"/>
      <c r="B254" s="239"/>
      <c r="C254" s="240"/>
      <c r="D254" s="230" t="s">
        <v>204</v>
      </c>
      <c r="E254" s="241" t="s">
        <v>32</v>
      </c>
      <c r="F254" s="242" t="s">
        <v>476</v>
      </c>
      <c r="G254" s="240"/>
      <c r="H254" s="243">
        <v>2</v>
      </c>
      <c r="I254" s="244"/>
      <c r="J254" s="240"/>
      <c r="K254" s="240"/>
      <c r="L254" s="245"/>
      <c r="M254" s="246"/>
      <c r="N254" s="247"/>
      <c r="O254" s="247"/>
      <c r="P254" s="247"/>
      <c r="Q254" s="247"/>
      <c r="R254" s="247"/>
      <c r="S254" s="247"/>
      <c r="T254" s="248"/>
      <c r="U254" s="14"/>
      <c r="V254" s="14"/>
      <c r="W254" s="14"/>
      <c r="X254" s="14"/>
      <c r="Y254" s="14"/>
      <c r="Z254" s="14"/>
      <c r="AA254" s="14"/>
      <c r="AB254" s="14"/>
      <c r="AC254" s="14"/>
      <c r="AD254" s="14"/>
      <c r="AE254" s="14"/>
      <c r="AT254" s="249" t="s">
        <v>204</v>
      </c>
      <c r="AU254" s="249" t="s">
        <v>86</v>
      </c>
      <c r="AV254" s="14" t="s">
        <v>86</v>
      </c>
      <c r="AW254" s="14" t="s">
        <v>39</v>
      </c>
      <c r="AX254" s="14" t="s">
        <v>77</v>
      </c>
      <c r="AY254" s="249" t="s">
        <v>194</v>
      </c>
    </row>
    <row r="255" s="13" customFormat="1">
      <c r="A255" s="13"/>
      <c r="B255" s="228"/>
      <c r="C255" s="229"/>
      <c r="D255" s="230" t="s">
        <v>204</v>
      </c>
      <c r="E255" s="231" t="s">
        <v>32</v>
      </c>
      <c r="F255" s="232" t="s">
        <v>477</v>
      </c>
      <c r="G255" s="229"/>
      <c r="H255" s="231" t="s">
        <v>32</v>
      </c>
      <c r="I255" s="233"/>
      <c r="J255" s="229"/>
      <c r="K255" s="229"/>
      <c r="L255" s="234"/>
      <c r="M255" s="235"/>
      <c r="N255" s="236"/>
      <c r="O255" s="236"/>
      <c r="P255" s="236"/>
      <c r="Q255" s="236"/>
      <c r="R255" s="236"/>
      <c r="S255" s="236"/>
      <c r="T255" s="237"/>
      <c r="U255" s="13"/>
      <c r="V255" s="13"/>
      <c r="W255" s="13"/>
      <c r="X255" s="13"/>
      <c r="Y255" s="13"/>
      <c r="Z255" s="13"/>
      <c r="AA255" s="13"/>
      <c r="AB255" s="13"/>
      <c r="AC255" s="13"/>
      <c r="AD255" s="13"/>
      <c r="AE255" s="13"/>
      <c r="AT255" s="238" t="s">
        <v>204</v>
      </c>
      <c r="AU255" s="238" t="s">
        <v>86</v>
      </c>
      <c r="AV255" s="13" t="s">
        <v>84</v>
      </c>
      <c r="AW255" s="13" t="s">
        <v>39</v>
      </c>
      <c r="AX255" s="13" t="s">
        <v>77</v>
      </c>
      <c r="AY255" s="238" t="s">
        <v>194</v>
      </c>
    </row>
    <row r="256" s="14" customFormat="1">
      <c r="A256" s="14"/>
      <c r="B256" s="239"/>
      <c r="C256" s="240"/>
      <c r="D256" s="230" t="s">
        <v>204</v>
      </c>
      <c r="E256" s="241" t="s">
        <v>32</v>
      </c>
      <c r="F256" s="242" t="s">
        <v>465</v>
      </c>
      <c r="G256" s="240"/>
      <c r="H256" s="243">
        <v>3</v>
      </c>
      <c r="I256" s="244"/>
      <c r="J256" s="240"/>
      <c r="K256" s="240"/>
      <c r="L256" s="245"/>
      <c r="M256" s="246"/>
      <c r="N256" s="247"/>
      <c r="O256" s="247"/>
      <c r="P256" s="247"/>
      <c r="Q256" s="247"/>
      <c r="R256" s="247"/>
      <c r="S256" s="247"/>
      <c r="T256" s="248"/>
      <c r="U256" s="14"/>
      <c r="V256" s="14"/>
      <c r="W256" s="14"/>
      <c r="X256" s="14"/>
      <c r="Y256" s="14"/>
      <c r="Z256" s="14"/>
      <c r="AA256" s="14"/>
      <c r="AB256" s="14"/>
      <c r="AC256" s="14"/>
      <c r="AD256" s="14"/>
      <c r="AE256" s="14"/>
      <c r="AT256" s="249" t="s">
        <v>204</v>
      </c>
      <c r="AU256" s="249" t="s">
        <v>86</v>
      </c>
      <c r="AV256" s="14" t="s">
        <v>86</v>
      </c>
      <c r="AW256" s="14" t="s">
        <v>39</v>
      </c>
      <c r="AX256" s="14" t="s">
        <v>77</v>
      </c>
      <c r="AY256" s="249" t="s">
        <v>194</v>
      </c>
    </row>
    <row r="257" s="15" customFormat="1">
      <c r="A257" s="15"/>
      <c r="B257" s="250"/>
      <c r="C257" s="251"/>
      <c r="D257" s="230" t="s">
        <v>204</v>
      </c>
      <c r="E257" s="252" t="s">
        <v>32</v>
      </c>
      <c r="F257" s="253" t="s">
        <v>207</v>
      </c>
      <c r="G257" s="251"/>
      <c r="H257" s="254">
        <v>5</v>
      </c>
      <c r="I257" s="255"/>
      <c r="J257" s="251"/>
      <c r="K257" s="251"/>
      <c r="L257" s="256"/>
      <c r="M257" s="257"/>
      <c r="N257" s="258"/>
      <c r="O257" s="258"/>
      <c r="P257" s="258"/>
      <c r="Q257" s="258"/>
      <c r="R257" s="258"/>
      <c r="S257" s="258"/>
      <c r="T257" s="259"/>
      <c r="U257" s="15"/>
      <c r="V257" s="15"/>
      <c r="W257" s="15"/>
      <c r="X257" s="15"/>
      <c r="Y257" s="15"/>
      <c r="Z257" s="15"/>
      <c r="AA257" s="15"/>
      <c r="AB257" s="15"/>
      <c r="AC257" s="15"/>
      <c r="AD257" s="15"/>
      <c r="AE257" s="15"/>
      <c r="AT257" s="260" t="s">
        <v>204</v>
      </c>
      <c r="AU257" s="260" t="s">
        <v>86</v>
      </c>
      <c r="AV257" s="15" t="s">
        <v>208</v>
      </c>
      <c r="AW257" s="15" t="s">
        <v>39</v>
      </c>
      <c r="AX257" s="15" t="s">
        <v>84</v>
      </c>
      <c r="AY257" s="260" t="s">
        <v>194</v>
      </c>
    </row>
    <row r="258" s="2" customFormat="1" ht="21.75" customHeight="1">
      <c r="A258" s="39"/>
      <c r="B258" s="40"/>
      <c r="C258" s="214" t="s">
        <v>478</v>
      </c>
      <c r="D258" s="214" t="s">
        <v>197</v>
      </c>
      <c r="E258" s="215" t="s">
        <v>479</v>
      </c>
      <c r="F258" s="216" t="s">
        <v>480</v>
      </c>
      <c r="G258" s="217" t="s">
        <v>262</v>
      </c>
      <c r="H258" s="218">
        <v>20</v>
      </c>
      <c r="I258" s="219"/>
      <c r="J258" s="220">
        <f>ROUND(I258*H258,2)</f>
        <v>0</v>
      </c>
      <c r="K258" s="216" t="s">
        <v>32</v>
      </c>
      <c r="L258" s="221"/>
      <c r="M258" s="222" t="s">
        <v>32</v>
      </c>
      <c r="N258" s="223" t="s">
        <v>48</v>
      </c>
      <c r="O258" s="85"/>
      <c r="P258" s="224">
        <f>O258*H258</f>
        <v>0</v>
      </c>
      <c r="Q258" s="224">
        <v>0</v>
      </c>
      <c r="R258" s="224">
        <f>Q258*H258</f>
        <v>0</v>
      </c>
      <c r="S258" s="224">
        <v>0</v>
      </c>
      <c r="T258" s="225">
        <f>S258*H258</f>
        <v>0</v>
      </c>
      <c r="U258" s="39"/>
      <c r="V258" s="39"/>
      <c r="W258" s="39"/>
      <c r="X258" s="39"/>
      <c r="Y258" s="39"/>
      <c r="Z258" s="39"/>
      <c r="AA258" s="39"/>
      <c r="AB258" s="39"/>
      <c r="AC258" s="39"/>
      <c r="AD258" s="39"/>
      <c r="AE258" s="39"/>
      <c r="AR258" s="226" t="s">
        <v>201</v>
      </c>
      <c r="AT258" s="226" t="s">
        <v>197</v>
      </c>
      <c r="AU258" s="226" t="s">
        <v>86</v>
      </c>
      <c r="AY258" s="17" t="s">
        <v>194</v>
      </c>
      <c r="BE258" s="227">
        <f>IF(N258="základní",J258,0)</f>
        <v>0</v>
      </c>
      <c r="BF258" s="227">
        <f>IF(N258="snížená",J258,0)</f>
        <v>0</v>
      </c>
      <c r="BG258" s="227">
        <f>IF(N258="zákl. přenesená",J258,0)</f>
        <v>0</v>
      </c>
      <c r="BH258" s="227">
        <f>IF(N258="sníž. přenesená",J258,0)</f>
        <v>0</v>
      </c>
      <c r="BI258" s="227">
        <f>IF(N258="nulová",J258,0)</f>
        <v>0</v>
      </c>
      <c r="BJ258" s="17" t="s">
        <v>84</v>
      </c>
      <c r="BK258" s="227">
        <f>ROUND(I258*H258,2)</f>
        <v>0</v>
      </c>
      <c r="BL258" s="17" t="s">
        <v>202</v>
      </c>
      <c r="BM258" s="226" t="s">
        <v>481</v>
      </c>
    </row>
    <row r="259" s="2" customFormat="1">
      <c r="A259" s="39"/>
      <c r="B259" s="40"/>
      <c r="C259" s="41"/>
      <c r="D259" s="230" t="s">
        <v>226</v>
      </c>
      <c r="E259" s="41"/>
      <c r="F259" s="270" t="s">
        <v>482</v>
      </c>
      <c r="G259" s="41"/>
      <c r="H259" s="41"/>
      <c r="I259" s="271"/>
      <c r="J259" s="41"/>
      <c r="K259" s="41"/>
      <c r="L259" s="45"/>
      <c r="M259" s="272"/>
      <c r="N259" s="273"/>
      <c r="O259" s="85"/>
      <c r="P259" s="85"/>
      <c r="Q259" s="85"/>
      <c r="R259" s="85"/>
      <c r="S259" s="85"/>
      <c r="T259" s="86"/>
      <c r="U259" s="39"/>
      <c r="V259" s="39"/>
      <c r="W259" s="39"/>
      <c r="X259" s="39"/>
      <c r="Y259" s="39"/>
      <c r="Z259" s="39"/>
      <c r="AA259" s="39"/>
      <c r="AB259" s="39"/>
      <c r="AC259" s="39"/>
      <c r="AD259" s="39"/>
      <c r="AE259" s="39"/>
      <c r="AT259" s="17" t="s">
        <v>226</v>
      </c>
      <c r="AU259" s="17" t="s">
        <v>86</v>
      </c>
    </row>
    <row r="260" s="13" customFormat="1">
      <c r="A260" s="13"/>
      <c r="B260" s="228"/>
      <c r="C260" s="229"/>
      <c r="D260" s="230" t="s">
        <v>204</v>
      </c>
      <c r="E260" s="231" t="s">
        <v>32</v>
      </c>
      <c r="F260" s="232" t="s">
        <v>483</v>
      </c>
      <c r="G260" s="229"/>
      <c r="H260" s="231" t="s">
        <v>32</v>
      </c>
      <c r="I260" s="233"/>
      <c r="J260" s="229"/>
      <c r="K260" s="229"/>
      <c r="L260" s="234"/>
      <c r="M260" s="235"/>
      <c r="N260" s="236"/>
      <c r="O260" s="236"/>
      <c r="P260" s="236"/>
      <c r="Q260" s="236"/>
      <c r="R260" s="236"/>
      <c r="S260" s="236"/>
      <c r="T260" s="237"/>
      <c r="U260" s="13"/>
      <c r="V260" s="13"/>
      <c r="W260" s="13"/>
      <c r="X260" s="13"/>
      <c r="Y260" s="13"/>
      <c r="Z260" s="13"/>
      <c r="AA260" s="13"/>
      <c r="AB260" s="13"/>
      <c r="AC260" s="13"/>
      <c r="AD260" s="13"/>
      <c r="AE260" s="13"/>
      <c r="AT260" s="238" t="s">
        <v>204</v>
      </c>
      <c r="AU260" s="238" t="s">
        <v>86</v>
      </c>
      <c r="AV260" s="13" t="s">
        <v>84</v>
      </c>
      <c r="AW260" s="13" t="s">
        <v>39</v>
      </c>
      <c r="AX260" s="13" t="s">
        <v>77</v>
      </c>
      <c r="AY260" s="238" t="s">
        <v>194</v>
      </c>
    </row>
    <row r="261" s="14" customFormat="1">
      <c r="A261" s="14"/>
      <c r="B261" s="239"/>
      <c r="C261" s="240"/>
      <c r="D261" s="230" t="s">
        <v>204</v>
      </c>
      <c r="E261" s="241" t="s">
        <v>32</v>
      </c>
      <c r="F261" s="242" t="s">
        <v>484</v>
      </c>
      <c r="G261" s="240"/>
      <c r="H261" s="243">
        <v>20</v>
      </c>
      <c r="I261" s="244"/>
      <c r="J261" s="240"/>
      <c r="K261" s="240"/>
      <c r="L261" s="245"/>
      <c r="M261" s="246"/>
      <c r="N261" s="247"/>
      <c r="O261" s="247"/>
      <c r="P261" s="247"/>
      <c r="Q261" s="247"/>
      <c r="R261" s="247"/>
      <c r="S261" s="247"/>
      <c r="T261" s="248"/>
      <c r="U261" s="14"/>
      <c r="V261" s="14"/>
      <c r="W261" s="14"/>
      <c r="X261" s="14"/>
      <c r="Y261" s="14"/>
      <c r="Z261" s="14"/>
      <c r="AA261" s="14"/>
      <c r="AB261" s="14"/>
      <c r="AC261" s="14"/>
      <c r="AD261" s="14"/>
      <c r="AE261" s="14"/>
      <c r="AT261" s="249" t="s">
        <v>204</v>
      </c>
      <c r="AU261" s="249" t="s">
        <v>86</v>
      </c>
      <c r="AV261" s="14" t="s">
        <v>86</v>
      </c>
      <c r="AW261" s="14" t="s">
        <v>39</v>
      </c>
      <c r="AX261" s="14" t="s">
        <v>84</v>
      </c>
      <c r="AY261" s="249" t="s">
        <v>194</v>
      </c>
    </row>
    <row r="262" s="2" customFormat="1" ht="24.15" customHeight="1">
      <c r="A262" s="39"/>
      <c r="B262" s="40"/>
      <c r="C262" s="261" t="s">
        <v>485</v>
      </c>
      <c r="D262" s="261" t="s">
        <v>222</v>
      </c>
      <c r="E262" s="262" t="s">
        <v>486</v>
      </c>
      <c r="F262" s="263" t="s">
        <v>487</v>
      </c>
      <c r="G262" s="264" t="s">
        <v>262</v>
      </c>
      <c r="H262" s="265">
        <v>20</v>
      </c>
      <c r="I262" s="266"/>
      <c r="J262" s="267">
        <f>ROUND(I262*H262,2)</f>
        <v>0</v>
      </c>
      <c r="K262" s="263" t="s">
        <v>200</v>
      </c>
      <c r="L262" s="45"/>
      <c r="M262" s="268" t="s">
        <v>32</v>
      </c>
      <c r="N262" s="269" t="s">
        <v>48</v>
      </c>
      <c r="O262" s="85"/>
      <c r="P262" s="224">
        <f>O262*H262</f>
        <v>0</v>
      </c>
      <c r="Q262" s="224">
        <v>0</v>
      </c>
      <c r="R262" s="224">
        <f>Q262*H262</f>
        <v>0</v>
      </c>
      <c r="S262" s="224">
        <v>0</v>
      </c>
      <c r="T262" s="225">
        <f>S262*H262</f>
        <v>0</v>
      </c>
      <c r="U262" s="39"/>
      <c r="V262" s="39"/>
      <c r="W262" s="39"/>
      <c r="X262" s="39"/>
      <c r="Y262" s="39"/>
      <c r="Z262" s="39"/>
      <c r="AA262" s="39"/>
      <c r="AB262" s="39"/>
      <c r="AC262" s="39"/>
      <c r="AD262" s="39"/>
      <c r="AE262" s="39"/>
      <c r="AR262" s="226" t="s">
        <v>263</v>
      </c>
      <c r="AT262" s="226" t="s">
        <v>222</v>
      </c>
      <c r="AU262" s="226" t="s">
        <v>86</v>
      </c>
      <c r="AY262" s="17" t="s">
        <v>194</v>
      </c>
      <c r="BE262" s="227">
        <f>IF(N262="základní",J262,0)</f>
        <v>0</v>
      </c>
      <c r="BF262" s="227">
        <f>IF(N262="snížená",J262,0)</f>
        <v>0</v>
      </c>
      <c r="BG262" s="227">
        <f>IF(N262="zákl. přenesená",J262,0)</f>
        <v>0</v>
      </c>
      <c r="BH262" s="227">
        <f>IF(N262="sníž. přenesená",J262,0)</f>
        <v>0</v>
      </c>
      <c r="BI262" s="227">
        <f>IF(N262="nulová",J262,0)</f>
        <v>0</v>
      </c>
      <c r="BJ262" s="17" t="s">
        <v>84</v>
      </c>
      <c r="BK262" s="227">
        <f>ROUND(I262*H262,2)</f>
        <v>0</v>
      </c>
      <c r="BL262" s="17" t="s">
        <v>263</v>
      </c>
      <c r="BM262" s="226" t="s">
        <v>488</v>
      </c>
    </row>
    <row r="263" s="2" customFormat="1" ht="16.5" customHeight="1">
      <c r="A263" s="39"/>
      <c r="B263" s="40"/>
      <c r="C263" s="214" t="s">
        <v>489</v>
      </c>
      <c r="D263" s="214" t="s">
        <v>197</v>
      </c>
      <c r="E263" s="215" t="s">
        <v>490</v>
      </c>
      <c r="F263" s="216" t="s">
        <v>491</v>
      </c>
      <c r="G263" s="217" t="s">
        <v>492</v>
      </c>
      <c r="H263" s="218">
        <v>3</v>
      </c>
      <c r="I263" s="219"/>
      <c r="J263" s="220">
        <f>ROUND(I263*H263,2)</f>
        <v>0</v>
      </c>
      <c r="K263" s="216" t="s">
        <v>200</v>
      </c>
      <c r="L263" s="221"/>
      <c r="M263" s="222" t="s">
        <v>32</v>
      </c>
      <c r="N263" s="223" t="s">
        <v>48</v>
      </c>
      <c r="O263" s="85"/>
      <c r="P263" s="224">
        <f>O263*H263</f>
        <v>0</v>
      </c>
      <c r="Q263" s="224">
        <v>0</v>
      </c>
      <c r="R263" s="224">
        <f>Q263*H263</f>
        <v>0</v>
      </c>
      <c r="S263" s="224">
        <v>0</v>
      </c>
      <c r="T263" s="225">
        <f>S263*H263</f>
        <v>0</v>
      </c>
      <c r="U263" s="39"/>
      <c r="V263" s="39"/>
      <c r="W263" s="39"/>
      <c r="X263" s="39"/>
      <c r="Y263" s="39"/>
      <c r="Z263" s="39"/>
      <c r="AA263" s="39"/>
      <c r="AB263" s="39"/>
      <c r="AC263" s="39"/>
      <c r="AD263" s="39"/>
      <c r="AE263" s="39"/>
      <c r="AR263" s="226" t="s">
        <v>201</v>
      </c>
      <c r="AT263" s="226" t="s">
        <v>197</v>
      </c>
      <c r="AU263" s="226" t="s">
        <v>86</v>
      </c>
      <c r="AY263" s="17" t="s">
        <v>194</v>
      </c>
      <c r="BE263" s="227">
        <f>IF(N263="základní",J263,0)</f>
        <v>0</v>
      </c>
      <c r="BF263" s="227">
        <f>IF(N263="snížená",J263,0)</f>
        <v>0</v>
      </c>
      <c r="BG263" s="227">
        <f>IF(N263="zákl. přenesená",J263,0)</f>
        <v>0</v>
      </c>
      <c r="BH263" s="227">
        <f>IF(N263="sníž. přenesená",J263,0)</f>
        <v>0</v>
      </c>
      <c r="BI263" s="227">
        <f>IF(N263="nulová",J263,0)</f>
        <v>0</v>
      </c>
      <c r="BJ263" s="17" t="s">
        <v>84</v>
      </c>
      <c r="BK263" s="227">
        <f>ROUND(I263*H263,2)</f>
        <v>0</v>
      </c>
      <c r="BL263" s="17" t="s">
        <v>202</v>
      </c>
      <c r="BM263" s="226" t="s">
        <v>493</v>
      </c>
    </row>
    <row r="264" s="2" customFormat="1" ht="16.5" customHeight="1">
      <c r="A264" s="39"/>
      <c r="B264" s="40"/>
      <c r="C264" s="261" t="s">
        <v>494</v>
      </c>
      <c r="D264" s="261" t="s">
        <v>222</v>
      </c>
      <c r="E264" s="262" t="s">
        <v>495</v>
      </c>
      <c r="F264" s="263" t="s">
        <v>496</v>
      </c>
      <c r="G264" s="264" t="s">
        <v>262</v>
      </c>
      <c r="H264" s="265">
        <v>300</v>
      </c>
      <c r="I264" s="266"/>
      <c r="J264" s="267">
        <f>ROUND(I264*H264,2)</f>
        <v>0</v>
      </c>
      <c r="K264" s="263" t="s">
        <v>200</v>
      </c>
      <c r="L264" s="45"/>
      <c r="M264" s="268" t="s">
        <v>32</v>
      </c>
      <c r="N264" s="269" t="s">
        <v>48</v>
      </c>
      <c r="O264" s="85"/>
      <c r="P264" s="224">
        <f>O264*H264</f>
        <v>0</v>
      </c>
      <c r="Q264" s="224">
        <v>0</v>
      </c>
      <c r="R264" s="224">
        <f>Q264*H264</f>
        <v>0</v>
      </c>
      <c r="S264" s="224">
        <v>0</v>
      </c>
      <c r="T264" s="225">
        <f>S264*H264</f>
        <v>0</v>
      </c>
      <c r="U264" s="39"/>
      <c r="V264" s="39"/>
      <c r="W264" s="39"/>
      <c r="X264" s="39"/>
      <c r="Y264" s="39"/>
      <c r="Z264" s="39"/>
      <c r="AA264" s="39"/>
      <c r="AB264" s="39"/>
      <c r="AC264" s="39"/>
      <c r="AD264" s="39"/>
      <c r="AE264" s="39"/>
      <c r="AR264" s="226" t="s">
        <v>263</v>
      </c>
      <c r="AT264" s="226" t="s">
        <v>222</v>
      </c>
      <c r="AU264" s="226" t="s">
        <v>86</v>
      </c>
      <c r="AY264" s="17" t="s">
        <v>194</v>
      </c>
      <c r="BE264" s="227">
        <f>IF(N264="základní",J264,0)</f>
        <v>0</v>
      </c>
      <c r="BF264" s="227">
        <f>IF(N264="snížená",J264,0)</f>
        <v>0</v>
      </c>
      <c r="BG264" s="227">
        <f>IF(N264="zákl. přenesená",J264,0)</f>
        <v>0</v>
      </c>
      <c r="BH264" s="227">
        <f>IF(N264="sníž. přenesená",J264,0)</f>
        <v>0</v>
      </c>
      <c r="BI264" s="227">
        <f>IF(N264="nulová",J264,0)</f>
        <v>0</v>
      </c>
      <c r="BJ264" s="17" t="s">
        <v>84</v>
      </c>
      <c r="BK264" s="227">
        <f>ROUND(I264*H264,2)</f>
        <v>0</v>
      </c>
      <c r="BL264" s="17" t="s">
        <v>263</v>
      </c>
      <c r="BM264" s="226" t="s">
        <v>497</v>
      </c>
    </row>
    <row r="265" s="12" customFormat="1" ht="25.92" customHeight="1">
      <c r="A265" s="12"/>
      <c r="B265" s="198"/>
      <c r="C265" s="199"/>
      <c r="D265" s="200" t="s">
        <v>76</v>
      </c>
      <c r="E265" s="201" t="s">
        <v>498</v>
      </c>
      <c r="F265" s="201" t="s">
        <v>499</v>
      </c>
      <c r="G265" s="199"/>
      <c r="H265" s="199"/>
      <c r="I265" s="202"/>
      <c r="J265" s="203">
        <f>BK265</f>
        <v>0</v>
      </c>
      <c r="K265" s="199"/>
      <c r="L265" s="204"/>
      <c r="M265" s="205"/>
      <c r="N265" s="206"/>
      <c r="O265" s="206"/>
      <c r="P265" s="207">
        <f>SUM(P266:P277)</f>
        <v>0</v>
      </c>
      <c r="Q265" s="206"/>
      <c r="R265" s="207">
        <f>SUM(R266:R277)</f>
        <v>0</v>
      </c>
      <c r="S265" s="206"/>
      <c r="T265" s="208">
        <f>SUM(T266:T277)</f>
        <v>0</v>
      </c>
      <c r="U265" s="12"/>
      <c r="V265" s="12"/>
      <c r="W265" s="12"/>
      <c r="X265" s="12"/>
      <c r="Y265" s="12"/>
      <c r="Z265" s="12"/>
      <c r="AA265" s="12"/>
      <c r="AB265" s="12"/>
      <c r="AC265" s="12"/>
      <c r="AD265" s="12"/>
      <c r="AE265" s="12"/>
      <c r="AR265" s="209" t="s">
        <v>84</v>
      </c>
      <c r="AT265" s="210" t="s">
        <v>76</v>
      </c>
      <c r="AU265" s="210" t="s">
        <v>77</v>
      </c>
      <c r="AY265" s="209" t="s">
        <v>194</v>
      </c>
      <c r="BK265" s="211">
        <f>SUM(BK266:BK277)</f>
        <v>0</v>
      </c>
    </row>
    <row r="266" s="2" customFormat="1" ht="21.75" customHeight="1">
      <c r="A266" s="39"/>
      <c r="B266" s="40"/>
      <c r="C266" s="214" t="s">
        <v>500</v>
      </c>
      <c r="D266" s="214" t="s">
        <v>197</v>
      </c>
      <c r="E266" s="215" t="s">
        <v>501</v>
      </c>
      <c r="F266" s="216" t="s">
        <v>502</v>
      </c>
      <c r="G266" s="217" t="s">
        <v>127</v>
      </c>
      <c r="H266" s="218">
        <v>1822</v>
      </c>
      <c r="I266" s="219"/>
      <c r="J266" s="220">
        <f>ROUND(I266*H266,2)</f>
        <v>0</v>
      </c>
      <c r="K266" s="216" t="s">
        <v>200</v>
      </c>
      <c r="L266" s="221"/>
      <c r="M266" s="222" t="s">
        <v>32</v>
      </c>
      <c r="N266" s="223" t="s">
        <v>48</v>
      </c>
      <c r="O266" s="85"/>
      <c r="P266" s="224">
        <f>O266*H266</f>
        <v>0</v>
      </c>
      <c r="Q266" s="224">
        <v>0</v>
      </c>
      <c r="R266" s="224">
        <f>Q266*H266</f>
        <v>0</v>
      </c>
      <c r="S266" s="224">
        <v>0</v>
      </c>
      <c r="T266" s="225">
        <f>S266*H266</f>
        <v>0</v>
      </c>
      <c r="U266" s="39"/>
      <c r="V266" s="39"/>
      <c r="W266" s="39"/>
      <c r="X266" s="39"/>
      <c r="Y266" s="39"/>
      <c r="Z266" s="39"/>
      <c r="AA266" s="39"/>
      <c r="AB266" s="39"/>
      <c r="AC266" s="39"/>
      <c r="AD266" s="39"/>
      <c r="AE266" s="39"/>
      <c r="AR266" s="226" t="s">
        <v>201</v>
      </c>
      <c r="AT266" s="226" t="s">
        <v>197</v>
      </c>
      <c r="AU266" s="226" t="s">
        <v>84</v>
      </c>
      <c r="AY266" s="17" t="s">
        <v>194</v>
      </c>
      <c r="BE266" s="227">
        <f>IF(N266="základní",J266,0)</f>
        <v>0</v>
      </c>
      <c r="BF266" s="227">
        <f>IF(N266="snížená",J266,0)</f>
        <v>0</v>
      </c>
      <c r="BG266" s="227">
        <f>IF(N266="zákl. přenesená",J266,0)</f>
        <v>0</v>
      </c>
      <c r="BH266" s="227">
        <f>IF(N266="sníž. přenesená",J266,0)</f>
        <v>0</v>
      </c>
      <c r="BI266" s="227">
        <f>IF(N266="nulová",J266,0)</f>
        <v>0</v>
      </c>
      <c r="BJ266" s="17" t="s">
        <v>84</v>
      </c>
      <c r="BK266" s="227">
        <f>ROUND(I266*H266,2)</f>
        <v>0</v>
      </c>
      <c r="BL266" s="17" t="s">
        <v>202</v>
      </c>
      <c r="BM266" s="226" t="s">
        <v>503</v>
      </c>
    </row>
    <row r="267" s="13" customFormat="1">
      <c r="A267" s="13"/>
      <c r="B267" s="228"/>
      <c r="C267" s="229"/>
      <c r="D267" s="230" t="s">
        <v>204</v>
      </c>
      <c r="E267" s="231" t="s">
        <v>32</v>
      </c>
      <c r="F267" s="232" t="s">
        <v>504</v>
      </c>
      <c r="G267" s="229"/>
      <c r="H267" s="231" t="s">
        <v>32</v>
      </c>
      <c r="I267" s="233"/>
      <c r="J267" s="229"/>
      <c r="K267" s="229"/>
      <c r="L267" s="234"/>
      <c r="M267" s="235"/>
      <c r="N267" s="236"/>
      <c r="O267" s="236"/>
      <c r="P267" s="236"/>
      <c r="Q267" s="236"/>
      <c r="R267" s="236"/>
      <c r="S267" s="236"/>
      <c r="T267" s="237"/>
      <c r="U267" s="13"/>
      <c r="V267" s="13"/>
      <c r="W267" s="13"/>
      <c r="X267" s="13"/>
      <c r="Y267" s="13"/>
      <c r="Z267" s="13"/>
      <c r="AA267" s="13"/>
      <c r="AB267" s="13"/>
      <c r="AC267" s="13"/>
      <c r="AD267" s="13"/>
      <c r="AE267" s="13"/>
      <c r="AT267" s="238" t="s">
        <v>204</v>
      </c>
      <c r="AU267" s="238" t="s">
        <v>84</v>
      </c>
      <c r="AV267" s="13" t="s">
        <v>84</v>
      </c>
      <c r="AW267" s="13" t="s">
        <v>39</v>
      </c>
      <c r="AX267" s="13" t="s">
        <v>77</v>
      </c>
      <c r="AY267" s="238" t="s">
        <v>194</v>
      </c>
    </row>
    <row r="268" s="14" customFormat="1">
      <c r="A268" s="14"/>
      <c r="B268" s="239"/>
      <c r="C268" s="240"/>
      <c r="D268" s="230" t="s">
        <v>204</v>
      </c>
      <c r="E268" s="241" t="s">
        <v>32</v>
      </c>
      <c r="F268" s="242" t="s">
        <v>505</v>
      </c>
      <c r="G268" s="240"/>
      <c r="H268" s="243">
        <v>1822</v>
      </c>
      <c r="I268" s="244"/>
      <c r="J268" s="240"/>
      <c r="K268" s="240"/>
      <c r="L268" s="245"/>
      <c r="M268" s="246"/>
      <c r="N268" s="247"/>
      <c r="O268" s="247"/>
      <c r="P268" s="247"/>
      <c r="Q268" s="247"/>
      <c r="R268" s="247"/>
      <c r="S268" s="247"/>
      <c r="T268" s="248"/>
      <c r="U268" s="14"/>
      <c r="V268" s="14"/>
      <c r="W268" s="14"/>
      <c r="X268" s="14"/>
      <c r="Y268" s="14"/>
      <c r="Z268" s="14"/>
      <c r="AA268" s="14"/>
      <c r="AB268" s="14"/>
      <c r="AC268" s="14"/>
      <c r="AD268" s="14"/>
      <c r="AE268" s="14"/>
      <c r="AT268" s="249" t="s">
        <v>204</v>
      </c>
      <c r="AU268" s="249" t="s">
        <v>84</v>
      </c>
      <c r="AV268" s="14" t="s">
        <v>86</v>
      </c>
      <c r="AW268" s="14" t="s">
        <v>39</v>
      </c>
      <c r="AX268" s="14" t="s">
        <v>77</v>
      </c>
      <c r="AY268" s="249" t="s">
        <v>194</v>
      </c>
    </row>
    <row r="269" s="15" customFormat="1">
      <c r="A269" s="15"/>
      <c r="B269" s="250"/>
      <c r="C269" s="251"/>
      <c r="D269" s="230" t="s">
        <v>204</v>
      </c>
      <c r="E269" s="252" t="s">
        <v>32</v>
      </c>
      <c r="F269" s="253" t="s">
        <v>207</v>
      </c>
      <c r="G269" s="251"/>
      <c r="H269" s="254">
        <v>1822</v>
      </c>
      <c r="I269" s="255"/>
      <c r="J269" s="251"/>
      <c r="K269" s="251"/>
      <c r="L269" s="256"/>
      <c r="M269" s="257"/>
      <c r="N269" s="258"/>
      <c r="O269" s="258"/>
      <c r="P269" s="258"/>
      <c r="Q269" s="258"/>
      <c r="R269" s="258"/>
      <c r="S269" s="258"/>
      <c r="T269" s="259"/>
      <c r="U269" s="15"/>
      <c r="V269" s="15"/>
      <c r="W269" s="15"/>
      <c r="X269" s="15"/>
      <c r="Y269" s="15"/>
      <c r="Z269" s="15"/>
      <c r="AA269" s="15"/>
      <c r="AB269" s="15"/>
      <c r="AC269" s="15"/>
      <c r="AD269" s="15"/>
      <c r="AE269" s="15"/>
      <c r="AT269" s="260" t="s">
        <v>204</v>
      </c>
      <c r="AU269" s="260" t="s">
        <v>84</v>
      </c>
      <c r="AV269" s="15" t="s">
        <v>208</v>
      </c>
      <c r="AW269" s="15" t="s">
        <v>39</v>
      </c>
      <c r="AX269" s="15" t="s">
        <v>84</v>
      </c>
      <c r="AY269" s="260" t="s">
        <v>194</v>
      </c>
    </row>
    <row r="270" s="2" customFormat="1" ht="16.5" customHeight="1">
      <c r="A270" s="39"/>
      <c r="B270" s="40"/>
      <c r="C270" s="261" t="s">
        <v>506</v>
      </c>
      <c r="D270" s="261" t="s">
        <v>222</v>
      </c>
      <c r="E270" s="262" t="s">
        <v>507</v>
      </c>
      <c r="F270" s="263" t="s">
        <v>508</v>
      </c>
      <c r="G270" s="264" t="s">
        <v>127</v>
      </c>
      <c r="H270" s="265">
        <v>1822</v>
      </c>
      <c r="I270" s="266"/>
      <c r="J270" s="267">
        <f>ROUND(I270*H270,2)</f>
        <v>0</v>
      </c>
      <c r="K270" s="263" t="s">
        <v>200</v>
      </c>
      <c r="L270" s="45"/>
      <c r="M270" s="268" t="s">
        <v>32</v>
      </c>
      <c r="N270" s="269" t="s">
        <v>48</v>
      </c>
      <c r="O270" s="85"/>
      <c r="P270" s="224">
        <f>O270*H270</f>
        <v>0</v>
      </c>
      <c r="Q270" s="224">
        <v>0</v>
      </c>
      <c r="R270" s="224">
        <f>Q270*H270</f>
        <v>0</v>
      </c>
      <c r="S270" s="224">
        <v>0</v>
      </c>
      <c r="T270" s="225">
        <f>S270*H270</f>
        <v>0</v>
      </c>
      <c r="U270" s="39"/>
      <c r="V270" s="39"/>
      <c r="W270" s="39"/>
      <c r="X270" s="39"/>
      <c r="Y270" s="39"/>
      <c r="Z270" s="39"/>
      <c r="AA270" s="39"/>
      <c r="AB270" s="39"/>
      <c r="AC270" s="39"/>
      <c r="AD270" s="39"/>
      <c r="AE270" s="39"/>
      <c r="AR270" s="226" t="s">
        <v>279</v>
      </c>
      <c r="AT270" s="226" t="s">
        <v>222</v>
      </c>
      <c r="AU270" s="226" t="s">
        <v>84</v>
      </c>
      <c r="AY270" s="17" t="s">
        <v>194</v>
      </c>
      <c r="BE270" s="227">
        <f>IF(N270="základní",J270,0)</f>
        <v>0</v>
      </c>
      <c r="BF270" s="227">
        <f>IF(N270="snížená",J270,0)</f>
        <v>0</v>
      </c>
      <c r="BG270" s="227">
        <f>IF(N270="zákl. přenesená",J270,0)</f>
        <v>0</v>
      </c>
      <c r="BH270" s="227">
        <f>IF(N270="sníž. přenesená",J270,0)</f>
        <v>0</v>
      </c>
      <c r="BI270" s="227">
        <f>IF(N270="nulová",J270,0)</f>
        <v>0</v>
      </c>
      <c r="BJ270" s="17" t="s">
        <v>84</v>
      </c>
      <c r="BK270" s="227">
        <f>ROUND(I270*H270,2)</f>
        <v>0</v>
      </c>
      <c r="BL270" s="17" t="s">
        <v>279</v>
      </c>
      <c r="BM270" s="226" t="s">
        <v>509</v>
      </c>
    </row>
    <row r="271" s="2" customFormat="1" ht="16.5" customHeight="1">
      <c r="A271" s="39"/>
      <c r="B271" s="40"/>
      <c r="C271" s="214" t="s">
        <v>510</v>
      </c>
      <c r="D271" s="214" t="s">
        <v>197</v>
      </c>
      <c r="E271" s="215" t="s">
        <v>511</v>
      </c>
      <c r="F271" s="216" t="s">
        <v>512</v>
      </c>
      <c r="G271" s="217" t="s">
        <v>127</v>
      </c>
      <c r="H271" s="218">
        <v>611</v>
      </c>
      <c r="I271" s="219"/>
      <c r="J271" s="220">
        <f>ROUND(I271*H271,2)</f>
        <v>0</v>
      </c>
      <c r="K271" s="216" t="s">
        <v>200</v>
      </c>
      <c r="L271" s="221"/>
      <c r="M271" s="222" t="s">
        <v>32</v>
      </c>
      <c r="N271" s="223" t="s">
        <v>48</v>
      </c>
      <c r="O271" s="85"/>
      <c r="P271" s="224">
        <f>O271*H271</f>
        <v>0</v>
      </c>
      <c r="Q271" s="224">
        <v>0</v>
      </c>
      <c r="R271" s="224">
        <f>Q271*H271</f>
        <v>0</v>
      </c>
      <c r="S271" s="224">
        <v>0</v>
      </c>
      <c r="T271" s="225">
        <f>S271*H271</f>
        <v>0</v>
      </c>
      <c r="U271" s="39"/>
      <c r="V271" s="39"/>
      <c r="W271" s="39"/>
      <c r="X271" s="39"/>
      <c r="Y271" s="39"/>
      <c r="Z271" s="39"/>
      <c r="AA271" s="39"/>
      <c r="AB271" s="39"/>
      <c r="AC271" s="39"/>
      <c r="AD271" s="39"/>
      <c r="AE271" s="39"/>
      <c r="AR271" s="226" t="s">
        <v>201</v>
      </c>
      <c r="AT271" s="226" t="s">
        <v>197</v>
      </c>
      <c r="AU271" s="226" t="s">
        <v>84</v>
      </c>
      <c r="AY271" s="17" t="s">
        <v>194</v>
      </c>
      <c r="BE271" s="227">
        <f>IF(N271="základní",J271,0)</f>
        <v>0</v>
      </c>
      <c r="BF271" s="227">
        <f>IF(N271="snížená",J271,0)</f>
        <v>0</v>
      </c>
      <c r="BG271" s="227">
        <f>IF(N271="zákl. přenesená",J271,0)</f>
        <v>0</v>
      </c>
      <c r="BH271" s="227">
        <f>IF(N271="sníž. přenesená",J271,0)</f>
        <v>0</v>
      </c>
      <c r="BI271" s="227">
        <f>IF(N271="nulová",J271,0)</f>
        <v>0</v>
      </c>
      <c r="BJ271" s="17" t="s">
        <v>84</v>
      </c>
      <c r="BK271" s="227">
        <f>ROUND(I271*H271,2)</f>
        <v>0</v>
      </c>
      <c r="BL271" s="17" t="s">
        <v>202</v>
      </c>
      <c r="BM271" s="226" t="s">
        <v>513</v>
      </c>
    </row>
    <row r="272" s="13" customFormat="1">
      <c r="A272" s="13"/>
      <c r="B272" s="228"/>
      <c r="C272" s="229"/>
      <c r="D272" s="230" t="s">
        <v>204</v>
      </c>
      <c r="E272" s="231" t="s">
        <v>32</v>
      </c>
      <c r="F272" s="232" t="s">
        <v>514</v>
      </c>
      <c r="G272" s="229"/>
      <c r="H272" s="231" t="s">
        <v>32</v>
      </c>
      <c r="I272" s="233"/>
      <c r="J272" s="229"/>
      <c r="K272" s="229"/>
      <c r="L272" s="234"/>
      <c r="M272" s="235"/>
      <c r="N272" s="236"/>
      <c r="O272" s="236"/>
      <c r="P272" s="236"/>
      <c r="Q272" s="236"/>
      <c r="R272" s="236"/>
      <c r="S272" s="236"/>
      <c r="T272" s="237"/>
      <c r="U272" s="13"/>
      <c r="V272" s="13"/>
      <c r="W272" s="13"/>
      <c r="X272" s="13"/>
      <c r="Y272" s="13"/>
      <c r="Z272" s="13"/>
      <c r="AA272" s="13"/>
      <c r="AB272" s="13"/>
      <c r="AC272" s="13"/>
      <c r="AD272" s="13"/>
      <c r="AE272" s="13"/>
      <c r="AT272" s="238" t="s">
        <v>204</v>
      </c>
      <c r="AU272" s="238" t="s">
        <v>84</v>
      </c>
      <c r="AV272" s="13" t="s">
        <v>84</v>
      </c>
      <c r="AW272" s="13" t="s">
        <v>39</v>
      </c>
      <c r="AX272" s="13" t="s">
        <v>77</v>
      </c>
      <c r="AY272" s="238" t="s">
        <v>194</v>
      </c>
    </row>
    <row r="273" s="13" customFormat="1">
      <c r="A273" s="13"/>
      <c r="B273" s="228"/>
      <c r="C273" s="229"/>
      <c r="D273" s="230" t="s">
        <v>204</v>
      </c>
      <c r="E273" s="231" t="s">
        <v>32</v>
      </c>
      <c r="F273" s="232" t="s">
        <v>515</v>
      </c>
      <c r="G273" s="229"/>
      <c r="H273" s="231" t="s">
        <v>32</v>
      </c>
      <c r="I273" s="233"/>
      <c r="J273" s="229"/>
      <c r="K273" s="229"/>
      <c r="L273" s="234"/>
      <c r="M273" s="235"/>
      <c r="N273" s="236"/>
      <c r="O273" s="236"/>
      <c r="P273" s="236"/>
      <c r="Q273" s="236"/>
      <c r="R273" s="236"/>
      <c r="S273" s="236"/>
      <c r="T273" s="237"/>
      <c r="U273" s="13"/>
      <c r="V273" s="13"/>
      <c r="W273" s="13"/>
      <c r="X273" s="13"/>
      <c r="Y273" s="13"/>
      <c r="Z273" s="13"/>
      <c r="AA273" s="13"/>
      <c r="AB273" s="13"/>
      <c r="AC273" s="13"/>
      <c r="AD273" s="13"/>
      <c r="AE273" s="13"/>
      <c r="AT273" s="238" t="s">
        <v>204</v>
      </c>
      <c r="AU273" s="238" t="s">
        <v>84</v>
      </c>
      <c r="AV273" s="13" t="s">
        <v>84</v>
      </c>
      <c r="AW273" s="13" t="s">
        <v>39</v>
      </c>
      <c r="AX273" s="13" t="s">
        <v>77</v>
      </c>
      <c r="AY273" s="238" t="s">
        <v>194</v>
      </c>
    </row>
    <row r="274" s="14" customFormat="1">
      <c r="A274" s="14"/>
      <c r="B274" s="239"/>
      <c r="C274" s="240"/>
      <c r="D274" s="230" t="s">
        <v>204</v>
      </c>
      <c r="E274" s="241" t="s">
        <v>32</v>
      </c>
      <c r="F274" s="242" t="s">
        <v>516</v>
      </c>
      <c r="G274" s="240"/>
      <c r="H274" s="243">
        <v>581</v>
      </c>
      <c r="I274" s="244"/>
      <c r="J274" s="240"/>
      <c r="K274" s="240"/>
      <c r="L274" s="245"/>
      <c r="M274" s="246"/>
      <c r="N274" s="247"/>
      <c r="O274" s="247"/>
      <c r="P274" s="247"/>
      <c r="Q274" s="247"/>
      <c r="R274" s="247"/>
      <c r="S274" s="247"/>
      <c r="T274" s="248"/>
      <c r="U274" s="14"/>
      <c r="V274" s="14"/>
      <c r="W274" s="14"/>
      <c r="X274" s="14"/>
      <c r="Y274" s="14"/>
      <c r="Z274" s="14"/>
      <c r="AA274" s="14"/>
      <c r="AB274" s="14"/>
      <c r="AC274" s="14"/>
      <c r="AD274" s="14"/>
      <c r="AE274" s="14"/>
      <c r="AT274" s="249" t="s">
        <v>204</v>
      </c>
      <c r="AU274" s="249" t="s">
        <v>84</v>
      </c>
      <c r="AV274" s="14" t="s">
        <v>86</v>
      </c>
      <c r="AW274" s="14" t="s">
        <v>39</v>
      </c>
      <c r="AX274" s="14" t="s">
        <v>77</v>
      </c>
      <c r="AY274" s="249" t="s">
        <v>194</v>
      </c>
    </row>
    <row r="275" s="13" customFormat="1">
      <c r="A275" s="13"/>
      <c r="B275" s="228"/>
      <c r="C275" s="229"/>
      <c r="D275" s="230" t="s">
        <v>204</v>
      </c>
      <c r="E275" s="231" t="s">
        <v>32</v>
      </c>
      <c r="F275" s="232" t="s">
        <v>517</v>
      </c>
      <c r="G275" s="229"/>
      <c r="H275" s="231" t="s">
        <v>32</v>
      </c>
      <c r="I275" s="233"/>
      <c r="J275" s="229"/>
      <c r="K275" s="229"/>
      <c r="L275" s="234"/>
      <c r="M275" s="235"/>
      <c r="N275" s="236"/>
      <c r="O275" s="236"/>
      <c r="P275" s="236"/>
      <c r="Q275" s="236"/>
      <c r="R275" s="236"/>
      <c r="S275" s="236"/>
      <c r="T275" s="237"/>
      <c r="U275" s="13"/>
      <c r="V275" s="13"/>
      <c r="W275" s="13"/>
      <c r="X275" s="13"/>
      <c r="Y275" s="13"/>
      <c r="Z275" s="13"/>
      <c r="AA275" s="13"/>
      <c r="AB275" s="13"/>
      <c r="AC275" s="13"/>
      <c r="AD275" s="13"/>
      <c r="AE275" s="13"/>
      <c r="AT275" s="238" t="s">
        <v>204</v>
      </c>
      <c r="AU275" s="238" t="s">
        <v>84</v>
      </c>
      <c r="AV275" s="13" t="s">
        <v>84</v>
      </c>
      <c r="AW275" s="13" t="s">
        <v>39</v>
      </c>
      <c r="AX275" s="13" t="s">
        <v>77</v>
      </c>
      <c r="AY275" s="238" t="s">
        <v>194</v>
      </c>
    </row>
    <row r="276" s="14" customFormat="1">
      <c r="A276" s="14"/>
      <c r="B276" s="239"/>
      <c r="C276" s="240"/>
      <c r="D276" s="230" t="s">
        <v>204</v>
      </c>
      <c r="E276" s="241" t="s">
        <v>32</v>
      </c>
      <c r="F276" s="242" t="s">
        <v>518</v>
      </c>
      <c r="G276" s="240"/>
      <c r="H276" s="243">
        <v>30</v>
      </c>
      <c r="I276" s="244"/>
      <c r="J276" s="240"/>
      <c r="K276" s="240"/>
      <c r="L276" s="245"/>
      <c r="M276" s="246"/>
      <c r="N276" s="247"/>
      <c r="O276" s="247"/>
      <c r="P276" s="247"/>
      <c r="Q276" s="247"/>
      <c r="R276" s="247"/>
      <c r="S276" s="247"/>
      <c r="T276" s="248"/>
      <c r="U276" s="14"/>
      <c r="V276" s="14"/>
      <c r="W276" s="14"/>
      <c r="X276" s="14"/>
      <c r="Y276" s="14"/>
      <c r="Z276" s="14"/>
      <c r="AA276" s="14"/>
      <c r="AB276" s="14"/>
      <c r="AC276" s="14"/>
      <c r="AD276" s="14"/>
      <c r="AE276" s="14"/>
      <c r="AT276" s="249" t="s">
        <v>204</v>
      </c>
      <c r="AU276" s="249" t="s">
        <v>84</v>
      </c>
      <c r="AV276" s="14" t="s">
        <v>86</v>
      </c>
      <c r="AW276" s="14" t="s">
        <v>39</v>
      </c>
      <c r="AX276" s="14" t="s">
        <v>77</v>
      </c>
      <c r="AY276" s="249" t="s">
        <v>194</v>
      </c>
    </row>
    <row r="277" s="15" customFormat="1">
      <c r="A277" s="15"/>
      <c r="B277" s="250"/>
      <c r="C277" s="251"/>
      <c r="D277" s="230" t="s">
        <v>204</v>
      </c>
      <c r="E277" s="252" t="s">
        <v>32</v>
      </c>
      <c r="F277" s="253" t="s">
        <v>207</v>
      </c>
      <c r="G277" s="251"/>
      <c r="H277" s="254">
        <v>611</v>
      </c>
      <c r="I277" s="255"/>
      <c r="J277" s="251"/>
      <c r="K277" s="251"/>
      <c r="L277" s="256"/>
      <c r="M277" s="257"/>
      <c r="N277" s="258"/>
      <c r="O277" s="258"/>
      <c r="P277" s="258"/>
      <c r="Q277" s="258"/>
      <c r="R277" s="258"/>
      <c r="S277" s="258"/>
      <c r="T277" s="259"/>
      <c r="U277" s="15"/>
      <c r="V277" s="15"/>
      <c r="W277" s="15"/>
      <c r="X277" s="15"/>
      <c r="Y277" s="15"/>
      <c r="Z277" s="15"/>
      <c r="AA277" s="15"/>
      <c r="AB277" s="15"/>
      <c r="AC277" s="15"/>
      <c r="AD277" s="15"/>
      <c r="AE277" s="15"/>
      <c r="AT277" s="260" t="s">
        <v>204</v>
      </c>
      <c r="AU277" s="260" t="s">
        <v>84</v>
      </c>
      <c r="AV277" s="15" t="s">
        <v>208</v>
      </c>
      <c r="AW277" s="15" t="s">
        <v>39</v>
      </c>
      <c r="AX277" s="15" t="s">
        <v>84</v>
      </c>
      <c r="AY277" s="260" t="s">
        <v>194</v>
      </c>
    </row>
    <row r="278" s="12" customFormat="1" ht="25.92" customHeight="1">
      <c r="A278" s="12"/>
      <c r="B278" s="198"/>
      <c r="C278" s="199"/>
      <c r="D278" s="200" t="s">
        <v>76</v>
      </c>
      <c r="E278" s="201" t="s">
        <v>519</v>
      </c>
      <c r="F278" s="201" t="s">
        <v>520</v>
      </c>
      <c r="G278" s="199"/>
      <c r="H278" s="199"/>
      <c r="I278" s="202"/>
      <c r="J278" s="203">
        <f>BK278</f>
        <v>0</v>
      </c>
      <c r="K278" s="199"/>
      <c r="L278" s="204"/>
      <c r="M278" s="205"/>
      <c r="N278" s="206"/>
      <c r="O278" s="206"/>
      <c r="P278" s="207">
        <f>SUM(P279:P289)</f>
        <v>0</v>
      </c>
      <c r="Q278" s="206"/>
      <c r="R278" s="207">
        <f>SUM(R279:R289)</f>
        <v>0</v>
      </c>
      <c r="S278" s="206"/>
      <c r="T278" s="208">
        <f>SUM(T279:T289)</f>
        <v>0</v>
      </c>
      <c r="U278" s="12"/>
      <c r="V278" s="12"/>
      <c r="W278" s="12"/>
      <c r="X278" s="12"/>
      <c r="Y278" s="12"/>
      <c r="Z278" s="12"/>
      <c r="AA278" s="12"/>
      <c r="AB278" s="12"/>
      <c r="AC278" s="12"/>
      <c r="AD278" s="12"/>
      <c r="AE278" s="12"/>
      <c r="AR278" s="209" t="s">
        <v>84</v>
      </c>
      <c r="AT278" s="210" t="s">
        <v>76</v>
      </c>
      <c r="AU278" s="210" t="s">
        <v>77</v>
      </c>
      <c r="AY278" s="209" t="s">
        <v>194</v>
      </c>
      <c r="BK278" s="211">
        <f>SUM(BK279:BK289)</f>
        <v>0</v>
      </c>
    </row>
    <row r="279" s="2" customFormat="1" ht="37.8" customHeight="1">
      <c r="A279" s="39"/>
      <c r="B279" s="40"/>
      <c r="C279" s="214" t="s">
        <v>521</v>
      </c>
      <c r="D279" s="214" t="s">
        <v>197</v>
      </c>
      <c r="E279" s="215" t="s">
        <v>522</v>
      </c>
      <c r="F279" s="216" t="s">
        <v>523</v>
      </c>
      <c r="G279" s="217" t="s">
        <v>262</v>
      </c>
      <c r="H279" s="218">
        <v>1</v>
      </c>
      <c r="I279" s="219"/>
      <c r="J279" s="220">
        <f>ROUND(I279*H279,2)</f>
        <v>0</v>
      </c>
      <c r="K279" s="216" t="s">
        <v>200</v>
      </c>
      <c r="L279" s="221"/>
      <c r="M279" s="222" t="s">
        <v>32</v>
      </c>
      <c r="N279" s="223" t="s">
        <v>48</v>
      </c>
      <c r="O279" s="85"/>
      <c r="P279" s="224">
        <f>O279*H279</f>
        <v>0</v>
      </c>
      <c r="Q279" s="224">
        <v>0</v>
      </c>
      <c r="R279" s="224">
        <f>Q279*H279</f>
        <v>0</v>
      </c>
      <c r="S279" s="224">
        <v>0</v>
      </c>
      <c r="T279" s="225">
        <f>S279*H279</f>
        <v>0</v>
      </c>
      <c r="U279" s="39"/>
      <c r="V279" s="39"/>
      <c r="W279" s="39"/>
      <c r="X279" s="39"/>
      <c r="Y279" s="39"/>
      <c r="Z279" s="39"/>
      <c r="AA279" s="39"/>
      <c r="AB279" s="39"/>
      <c r="AC279" s="39"/>
      <c r="AD279" s="39"/>
      <c r="AE279" s="39"/>
      <c r="AR279" s="226" t="s">
        <v>524</v>
      </c>
      <c r="AT279" s="226" t="s">
        <v>197</v>
      </c>
      <c r="AU279" s="226" t="s">
        <v>84</v>
      </c>
      <c r="AY279" s="17" t="s">
        <v>194</v>
      </c>
      <c r="BE279" s="227">
        <f>IF(N279="základní",J279,0)</f>
        <v>0</v>
      </c>
      <c r="BF279" s="227">
        <f>IF(N279="snížená",J279,0)</f>
        <v>0</v>
      </c>
      <c r="BG279" s="227">
        <f>IF(N279="zákl. přenesená",J279,0)</f>
        <v>0</v>
      </c>
      <c r="BH279" s="227">
        <f>IF(N279="sníž. přenesená",J279,0)</f>
        <v>0</v>
      </c>
      <c r="BI279" s="227">
        <f>IF(N279="nulová",J279,0)</f>
        <v>0</v>
      </c>
      <c r="BJ279" s="17" t="s">
        <v>84</v>
      </c>
      <c r="BK279" s="227">
        <f>ROUND(I279*H279,2)</f>
        <v>0</v>
      </c>
      <c r="BL279" s="17" t="s">
        <v>524</v>
      </c>
      <c r="BM279" s="226" t="s">
        <v>525</v>
      </c>
    </row>
    <row r="280" s="2" customFormat="1">
      <c r="A280" s="39"/>
      <c r="B280" s="40"/>
      <c r="C280" s="41"/>
      <c r="D280" s="230" t="s">
        <v>226</v>
      </c>
      <c r="E280" s="41"/>
      <c r="F280" s="270" t="s">
        <v>526</v>
      </c>
      <c r="G280" s="41"/>
      <c r="H280" s="41"/>
      <c r="I280" s="271"/>
      <c r="J280" s="41"/>
      <c r="K280" s="41"/>
      <c r="L280" s="45"/>
      <c r="M280" s="272"/>
      <c r="N280" s="273"/>
      <c r="O280" s="85"/>
      <c r="P280" s="85"/>
      <c r="Q280" s="85"/>
      <c r="R280" s="85"/>
      <c r="S280" s="85"/>
      <c r="T280" s="86"/>
      <c r="U280" s="39"/>
      <c r="V280" s="39"/>
      <c r="W280" s="39"/>
      <c r="X280" s="39"/>
      <c r="Y280" s="39"/>
      <c r="Z280" s="39"/>
      <c r="AA280" s="39"/>
      <c r="AB280" s="39"/>
      <c r="AC280" s="39"/>
      <c r="AD280" s="39"/>
      <c r="AE280" s="39"/>
      <c r="AT280" s="17" t="s">
        <v>226</v>
      </c>
      <c r="AU280" s="17" t="s">
        <v>84</v>
      </c>
    </row>
    <row r="281" s="2" customFormat="1" ht="24.15" customHeight="1">
      <c r="A281" s="39"/>
      <c r="B281" s="40"/>
      <c r="C281" s="214" t="s">
        <v>202</v>
      </c>
      <c r="D281" s="214" t="s">
        <v>197</v>
      </c>
      <c r="E281" s="215" t="s">
        <v>527</v>
      </c>
      <c r="F281" s="216" t="s">
        <v>528</v>
      </c>
      <c r="G281" s="217" t="s">
        <v>262</v>
      </c>
      <c r="H281" s="218">
        <v>1</v>
      </c>
      <c r="I281" s="219"/>
      <c r="J281" s="220">
        <f>ROUND(I281*H281,2)</f>
        <v>0</v>
      </c>
      <c r="K281" s="216" t="s">
        <v>200</v>
      </c>
      <c r="L281" s="221"/>
      <c r="M281" s="222" t="s">
        <v>32</v>
      </c>
      <c r="N281" s="223" t="s">
        <v>48</v>
      </c>
      <c r="O281" s="85"/>
      <c r="P281" s="224">
        <f>O281*H281</f>
        <v>0</v>
      </c>
      <c r="Q281" s="224">
        <v>0</v>
      </c>
      <c r="R281" s="224">
        <f>Q281*H281</f>
        <v>0</v>
      </c>
      <c r="S281" s="224">
        <v>0</v>
      </c>
      <c r="T281" s="225">
        <f>S281*H281</f>
        <v>0</v>
      </c>
      <c r="U281" s="39"/>
      <c r="V281" s="39"/>
      <c r="W281" s="39"/>
      <c r="X281" s="39"/>
      <c r="Y281" s="39"/>
      <c r="Z281" s="39"/>
      <c r="AA281" s="39"/>
      <c r="AB281" s="39"/>
      <c r="AC281" s="39"/>
      <c r="AD281" s="39"/>
      <c r="AE281" s="39"/>
      <c r="AR281" s="226" t="s">
        <v>524</v>
      </c>
      <c r="AT281" s="226" t="s">
        <v>197</v>
      </c>
      <c r="AU281" s="226" t="s">
        <v>84</v>
      </c>
      <c r="AY281" s="17" t="s">
        <v>194</v>
      </c>
      <c r="BE281" s="227">
        <f>IF(N281="základní",J281,0)</f>
        <v>0</v>
      </c>
      <c r="BF281" s="227">
        <f>IF(N281="snížená",J281,0)</f>
        <v>0</v>
      </c>
      <c r="BG281" s="227">
        <f>IF(N281="zákl. přenesená",J281,0)</f>
        <v>0</v>
      </c>
      <c r="BH281" s="227">
        <f>IF(N281="sníž. přenesená",J281,0)</f>
        <v>0</v>
      </c>
      <c r="BI281" s="227">
        <f>IF(N281="nulová",J281,0)</f>
        <v>0</v>
      </c>
      <c r="BJ281" s="17" t="s">
        <v>84</v>
      </c>
      <c r="BK281" s="227">
        <f>ROUND(I281*H281,2)</f>
        <v>0</v>
      </c>
      <c r="BL281" s="17" t="s">
        <v>524</v>
      </c>
      <c r="BM281" s="226" t="s">
        <v>529</v>
      </c>
    </row>
    <row r="282" s="2" customFormat="1" ht="24.15" customHeight="1">
      <c r="A282" s="39"/>
      <c r="B282" s="40"/>
      <c r="C282" s="261" t="s">
        <v>530</v>
      </c>
      <c r="D282" s="261" t="s">
        <v>222</v>
      </c>
      <c r="E282" s="262" t="s">
        <v>531</v>
      </c>
      <c r="F282" s="263" t="s">
        <v>532</v>
      </c>
      <c r="G282" s="264" t="s">
        <v>262</v>
      </c>
      <c r="H282" s="265">
        <v>2</v>
      </c>
      <c r="I282" s="266"/>
      <c r="J282" s="267">
        <f>ROUND(I282*H282,2)</f>
        <v>0</v>
      </c>
      <c r="K282" s="263" t="s">
        <v>200</v>
      </c>
      <c r="L282" s="45"/>
      <c r="M282" s="268" t="s">
        <v>32</v>
      </c>
      <c r="N282" s="269" t="s">
        <v>48</v>
      </c>
      <c r="O282" s="85"/>
      <c r="P282" s="224">
        <f>O282*H282</f>
        <v>0</v>
      </c>
      <c r="Q282" s="224">
        <v>0</v>
      </c>
      <c r="R282" s="224">
        <f>Q282*H282</f>
        <v>0</v>
      </c>
      <c r="S282" s="224">
        <v>0</v>
      </c>
      <c r="T282" s="225">
        <f>S282*H282</f>
        <v>0</v>
      </c>
      <c r="U282" s="39"/>
      <c r="V282" s="39"/>
      <c r="W282" s="39"/>
      <c r="X282" s="39"/>
      <c r="Y282" s="39"/>
      <c r="Z282" s="39"/>
      <c r="AA282" s="39"/>
      <c r="AB282" s="39"/>
      <c r="AC282" s="39"/>
      <c r="AD282" s="39"/>
      <c r="AE282" s="39"/>
      <c r="AR282" s="226" t="s">
        <v>208</v>
      </c>
      <c r="AT282" s="226" t="s">
        <v>222</v>
      </c>
      <c r="AU282" s="226" t="s">
        <v>84</v>
      </c>
      <c r="AY282" s="17" t="s">
        <v>194</v>
      </c>
      <c r="BE282" s="227">
        <f>IF(N282="základní",J282,0)</f>
        <v>0</v>
      </c>
      <c r="BF282" s="227">
        <f>IF(N282="snížená",J282,0)</f>
        <v>0</v>
      </c>
      <c r="BG282" s="227">
        <f>IF(N282="zákl. přenesená",J282,0)</f>
        <v>0</v>
      </c>
      <c r="BH282" s="227">
        <f>IF(N282="sníž. přenesená",J282,0)</f>
        <v>0</v>
      </c>
      <c r="BI282" s="227">
        <f>IF(N282="nulová",J282,0)</f>
        <v>0</v>
      </c>
      <c r="BJ282" s="17" t="s">
        <v>84</v>
      </c>
      <c r="BK282" s="227">
        <f>ROUND(I282*H282,2)</f>
        <v>0</v>
      </c>
      <c r="BL282" s="17" t="s">
        <v>208</v>
      </c>
      <c r="BM282" s="226" t="s">
        <v>533</v>
      </c>
    </row>
    <row r="283" s="2" customFormat="1" ht="24.15" customHeight="1">
      <c r="A283" s="39"/>
      <c r="B283" s="40"/>
      <c r="C283" s="214" t="s">
        <v>369</v>
      </c>
      <c r="D283" s="214" t="s">
        <v>197</v>
      </c>
      <c r="E283" s="215" t="s">
        <v>534</v>
      </c>
      <c r="F283" s="216" t="s">
        <v>535</v>
      </c>
      <c r="G283" s="217" t="s">
        <v>262</v>
      </c>
      <c r="H283" s="218">
        <v>24</v>
      </c>
      <c r="I283" s="219"/>
      <c r="J283" s="220">
        <f>ROUND(I283*H283,2)</f>
        <v>0</v>
      </c>
      <c r="K283" s="216" t="s">
        <v>200</v>
      </c>
      <c r="L283" s="221"/>
      <c r="M283" s="222" t="s">
        <v>32</v>
      </c>
      <c r="N283" s="223" t="s">
        <v>48</v>
      </c>
      <c r="O283" s="85"/>
      <c r="P283" s="224">
        <f>O283*H283</f>
        <v>0</v>
      </c>
      <c r="Q283" s="224">
        <v>0</v>
      </c>
      <c r="R283" s="224">
        <f>Q283*H283</f>
        <v>0</v>
      </c>
      <c r="S283" s="224">
        <v>0</v>
      </c>
      <c r="T283" s="225">
        <f>S283*H283</f>
        <v>0</v>
      </c>
      <c r="U283" s="39"/>
      <c r="V283" s="39"/>
      <c r="W283" s="39"/>
      <c r="X283" s="39"/>
      <c r="Y283" s="39"/>
      <c r="Z283" s="39"/>
      <c r="AA283" s="39"/>
      <c r="AB283" s="39"/>
      <c r="AC283" s="39"/>
      <c r="AD283" s="39"/>
      <c r="AE283" s="39"/>
      <c r="AR283" s="226" t="s">
        <v>524</v>
      </c>
      <c r="AT283" s="226" t="s">
        <v>197</v>
      </c>
      <c r="AU283" s="226" t="s">
        <v>84</v>
      </c>
      <c r="AY283" s="17" t="s">
        <v>194</v>
      </c>
      <c r="BE283" s="227">
        <f>IF(N283="základní",J283,0)</f>
        <v>0</v>
      </c>
      <c r="BF283" s="227">
        <f>IF(N283="snížená",J283,0)</f>
        <v>0</v>
      </c>
      <c r="BG283" s="227">
        <f>IF(N283="zákl. přenesená",J283,0)</f>
        <v>0</v>
      </c>
      <c r="BH283" s="227">
        <f>IF(N283="sníž. přenesená",J283,0)</f>
        <v>0</v>
      </c>
      <c r="BI283" s="227">
        <f>IF(N283="nulová",J283,0)</f>
        <v>0</v>
      </c>
      <c r="BJ283" s="17" t="s">
        <v>84</v>
      </c>
      <c r="BK283" s="227">
        <f>ROUND(I283*H283,2)</f>
        <v>0</v>
      </c>
      <c r="BL283" s="17" t="s">
        <v>524</v>
      </c>
      <c r="BM283" s="226" t="s">
        <v>536</v>
      </c>
    </row>
    <row r="284" s="2" customFormat="1" ht="24.15" customHeight="1">
      <c r="A284" s="39"/>
      <c r="B284" s="40"/>
      <c r="C284" s="214" t="s">
        <v>537</v>
      </c>
      <c r="D284" s="214" t="s">
        <v>197</v>
      </c>
      <c r="E284" s="215" t="s">
        <v>538</v>
      </c>
      <c r="F284" s="216" t="s">
        <v>539</v>
      </c>
      <c r="G284" s="217" t="s">
        <v>262</v>
      </c>
      <c r="H284" s="218">
        <v>20</v>
      </c>
      <c r="I284" s="219"/>
      <c r="J284" s="220">
        <f>ROUND(I284*H284,2)</f>
        <v>0</v>
      </c>
      <c r="K284" s="216" t="s">
        <v>200</v>
      </c>
      <c r="L284" s="221"/>
      <c r="M284" s="222" t="s">
        <v>32</v>
      </c>
      <c r="N284" s="223" t="s">
        <v>48</v>
      </c>
      <c r="O284" s="85"/>
      <c r="P284" s="224">
        <f>O284*H284</f>
        <v>0</v>
      </c>
      <c r="Q284" s="224">
        <v>0</v>
      </c>
      <c r="R284" s="224">
        <f>Q284*H284</f>
        <v>0</v>
      </c>
      <c r="S284" s="224">
        <v>0</v>
      </c>
      <c r="T284" s="225">
        <f>S284*H284</f>
        <v>0</v>
      </c>
      <c r="U284" s="39"/>
      <c r="V284" s="39"/>
      <c r="W284" s="39"/>
      <c r="X284" s="39"/>
      <c r="Y284" s="39"/>
      <c r="Z284" s="39"/>
      <c r="AA284" s="39"/>
      <c r="AB284" s="39"/>
      <c r="AC284" s="39"/>
      <c r="AD284" s="39"/>
      <c r="AE284" s="39"/>
      <c r="AR284" s="226" t="s">
        <v>524</v>
      </c>
      <c r="AT284" s="226" t="s">
        <v>197</v>
      </c>
      <c r="AU284" s="226" t="s">
        <v>84</v>
      </c>
      <c r="AY284" s="17" t="s">
        <v>194</v>
      </c>
      <c r="BE284" s="227">
        <f>IF(N284="základní",J284,0)</f>
        <v>0</v>
      </c>
      <c r="BF284" s="227">
        <f>IF(N284="snížená",J284,0)</f>
        <v>0</v>
      </c>
      <c r="BG284" s="227">
        <f>IF(N284="zákl. přenesená",J284,0)</f>
        <v>0</v>
      </c>
      <c r="BH284" s="227">
        <f>IF(N284="sníž. přenesená",J284,0)</f>
        <v>0</v>
      </c>
      <c r="BI284" s="227">
        <f>IF(N284="nulová",J284,0)</f>
        <v>0</v>
      </c>
      <c r="BJ284" s="17" t="s">
        <v>84</v>
      </c>
      <c r="BK284" s="227">
        <f>ROUND(I284*H284,2)</f>
        <v>0</v>
      </c>
      <c r="BL284" s="17" t="s">
        <v>524</v>
      </c>
      <c r="BM284" s="226" t="s">
        <v>540</v>
      </c>
    </row>
    <row r="285" s="2" customFormat="1" ht="33" customHeight="1">
      <c r="A285" s="39"/>
      <c r="B285" s="40"/>
      <c r="C285" s="261" t="s">
        <v>541</v>
      </c>
      <c r="D285" s="261" t="s">
        <v>222</v>
      </c>
      <c r="E285" s="262" t="s">
        <v>542</v>
      </c>
      <c r="F285" s="263" t="s">
        <v>543</v>
      </c>
      <c r="G285" s="264" t="s">
        <v>262</v>
      </c>
      <c r="H285" s="265">
        <v>44</v>
      </c>
      <c r="I285" s="266"/>
      <c r="J285" s="267">
        <f>ROUND(I285*H285,2)</f>
        <v>0</v>
      </c>
      <c r="K285" s="263" t="s">
        <v>200</v>
      </c>
      <c r="L285" s="45"/>
      <c r="M285" s="268" t="s">
        <v>32</v>
      </c>
      <c r="N285" s="269" t="s">
        <v>48</v>
      </c>
      <c r="O285" s="85"/>
      <c r="P285" s="224">
        <f>O285*H285</f>
        <v>0</v>
      </c>
      <c r="Q285" s="224">
        <v>0</v>
      </c>
      <c r="R285" s="224">
        <f>Q285*H285</f>
        <v>0</v>
      </c>
      <c r="S285" s="224">
        <v>0</v>
      </c>
      <c r="T285" s="225">
        <f>S285*H285</f>
        <v>0</v>
      </c>
      <c r="U285" s="39"/>
      <c r="V285" s="39"/>
      <c r="W285" s="39"/>
      <c r="X285" s="39"/>
      <c r="Y285" s="39"/>
      <c r="Z285" s="39"/>
      <c r="AA285" s="39"/>
      <c r="AB285" s="39"/>
      <c r="AC285" s="39"/>
      <c r="AD285" s="39"/>
      <c r="AE285" s="39"/>
      <c r="AR285" s="226" t="s">
        <v>263</v>
      </c>
      <c r="AT285" s="226" t="s">
        <v>222</v>
      </c>
      <c r="AU285" s="226" t="s">
        <v>84</v>
      </c>
      <c r="AY285" s="17" t="s">
        <v>194</v>
      </c>
      <c r="BE285" s="227">
        <f>IF(N285="základní",J285,0)</f>
        <v>0</v>
      </c>
      <c r="BF285" s="227">
        <f>IF(N285="snížená",J285,0)</f>
        <v>0</v>
      </c>
      <c r="BG285" s="227">
        <f>IF(N285="zákl. přenesená",J285,0)</f>
        <v>0</v>
      </c>
      <c r="BH285" s="227">
        <f>IF(N285="sníž. přenesená",J285,0)</f>
        <v>0</v>
      </c>
      <c r="BI285" s="227">
        <f>IF(N285="nulová",J285,0)</f>
        <v>0</v>
      </c>
      <c r="BJ285" s="17" t="s">
        <v>84</v>
      </c>
      <c r="BK285" s="227">
        <f>ROUND(I285*H285,2)</f>
        <v>0</v>
      </c>
      <c r="BL285" s="17" t="s">
        <v>263</v>
      </c>
      <c r="BM285" s="226" t="s">
        <v>544</v>
      </c>
    </row>
    <row r="286" s="2" customFormat="1" ht="16.5" customHeight="1">
      <c r="A286" s="39"/>
      <c r="B286" s="40"/>
      <c r="C286" s="214" t="s">
        <v>545</v>
      </c>
      <c r="D286" s="214" t="s">
        <v>197</v>
      </c>
      <c r="E286" s="215" t="s">
        <v>546</v>
      </c>
      <c r="F286" s="216" t="s">
        <v>547</v>
      </c>
      <c r="G286" s="217" t="s">
        <v>262</v>
      </c>
      <c r="H286" s="218">
        <v>2</v>
      </c>
      <c r="I286" s="219"/>
      <c r="J286" s="220">
        <f>ROUND(I286*H286,2)</f>
        <v>0</v>
      </c>
      <c r="K286" s="216" t="s">
        <v>200</v>
      </c>
      <c r="L286" s="221"/>
      <c r="M286" s="222" t="s">
        <v>32</v>
      </c>
      <c r="N286" s="223" t="s">
        <v>48</v>
      </c>
      <c r="O286" s="85"/>
      <c r="P286" s="224">
        <f>O286*H286</f>
        <v>0</v>
      </c>
      <c r="Q286" s="224">
        <v>0</v>
      </c>
      <c r="R286" s="224">
        <f>Q286*H286</f>
        <v>0</v>
      </c>
      <c r="S286" s="224">
        <v>0</v>
      </c>
      <c r="T286" s="225">
        <f>S286*H286</f>
        <v>0</v>
      </c>
      <c r="U286" s="39"/>
      <c r="V286" s="39"/>
      <c r="W286" s="39"/>
      <c r="X286" s="39"/>
      <c r="Y286" s="39"/>
      <c r="Z286" s="39"/>
      <c r="AA286" s="39"/>
      <c r="AB286" s="39"/>
      <c r="AC286" s="39"/>
      <c r="AD286" s="39"/>
      <c r="AE286" s="39"/>
      <c r="AR286" s="226" t="s">
        <v>201</v>
      </c>
      <c r="AT286" s="226" t="s">
        <v>197</v>
      </c>
      <c r="AU286" s="226" t="s">
        <v>84</v>
      </c>
      <c r="AY286" s="17" t="s">
        <v>194</v>
      </c>
      <c r="BE286" s="227">
        <f>IF(N286="základní",J286,0)</f>
        <v>0</v>
      </c>
      <c r="BF286" s="227">
        <f>IF(N286="snížená",J286,0)</f>
        <v>0</v>
      </c>
      <c r="BG286" s="227">
        <f>IF(N286="zákl. přenesená",J286,0)</f>
        <v>0</v>
      </c>
      <c r="BH286" s="227">
        <f>IF(N286="sníž. přenesená",J286,0)</f>
        <v>0</v>
      </c>
      <c r="BI286" s="227">
        <f>IF(N286="nulová",J286,0)</f>
        <v>0</v>
      </c>
      <c r="BJ286" s="17" t="s">
        <v>84</v>
      </c>
      <c r="BK286" s="227">
        <f>ROUND(I286*H286,2)</f>
        <v>0</v>
      </c>
      <c r="BL286" s="17" t="s">
        <v>202</v>
      </c>
      <c r="BM286" s="226" t="s">
        <v>548</v>
      </c>
    </row>
    <row r="287" s="2" customFormat="1" ht="16.5" customHeight="1">
      <c r="A287" s="39"/>
      <c r="B287" s="40"/>
      <c r="C287" s="261" t="s">
        <v>549</v>
      </c>
      <c r="D287" s="261" t="s">
        <v>222</v>
      </c>
      <c r="E287" s="262" t="s">
        <v>550</v>
      </c>
      <c r="F287" s="263" t="s">
        <v>551</v>
      </c>
      <c r="G287" s="264" t="s">
        <v>262</v>
      </c>
      <c r="H287" s="265">
        <v>2</v>
      </c>
      <c r="I287" s="266"/>
      <c r="J287" s="267">
        <f>ROUND(I287*H287,2)</f>
        <v>0</v>
      </c>
      <c r="K287" s="263" t="s">
        <v>200</v>
      </c>
      <c r="L287" s="45"/>
      <c r="M287" s="268" t="s">
        <v>32</v>
      </c>
      <c r="N287" s="269" t="s">
        <v>48</v>
      </c>
      <c r="O287" s="85"/>
      <c r="P287" s="224">
        <f>O287*H287</f>
        <v>0</v>
      </c>
      <c r="Q287" s="224">
        <v>0</v>
      </c>
      <c r="R287" s="224">
        <f>Q287*H287</f>
        <v>0</v>
      </c>
      <c r="S287" s="224">
        <v>0</v>
      </c>
      <c r="T287" s="225">
        <f>S287*H287</f>
        <v>0</v>
      </c>
      <c r="U287" s="39"/>
      <c r="V287" s="39"/>
      <c r="W287" s="39"/>
      <c r="X287" s="39"/>
      <c r="Y287" s="39"/>
      <c r="Z287" s="39"/>
      <c r="AA287" s="39"/>
      <c r="AB287" s="39"/>
      <c r="AC287" s="39"/>
      <c r="AD287" s="39"/>
      <c r="AE287" s="39"/>
      <c r="AR287" s="226" t="s">
        <v>263</v>
      </c>
      <c r="AT287" s="226" t="s">
        <v>222</v>
      </c>
      <c r="AU287" s="226" t="s">
        <v>84</v>
      </c>
      <c r="AY287" s="17" t="s">
        <v>194</v>
      </c>
      <c r="BE287" s="227">
        <f>IF(N287="základní",J287,0)</f>
        <v>0</v>
      </c>
      <c r="BF287" s="227">
        <f>IF(N287="snížená",J287,0)</f>
        <v>0</v>
      </c>
      <c r="BG287" s="227">
        <f>IF(N287="zákl. přenesená",J287,0)</f>
        <v>0</v>
      </c>
      <c r="BH287" s="227">
        <f>IF(N287="sníž. přenesená",J287,0)</f>
        <v>0</v>
      </c>
      <c r="BI287" s="227">
        <f>IF(N287="nulová",J287,0)</f>
        <v>0</v>
      </c>
      <c r="BJ287" s="17" t="s">
        <v>84</v>
      </c>
      <c r="BK287" s="227">
        <f>ROUND(I287*H287,2)</f>
        <v>0</v>
      </c>
      <c r="BL287" s="17" t="s">
        <v>263</v>
      </c>
      <c r="BM287" s="226" t="s">
        <v>552</v>
      </c>
    </row>
    <row r="288" s="2" customFormat="1" ht="16.5" customHeight="1">
      <c r="A288" s="39"/>
      <c r="B288" s="40"/>
      <c r="C288" s="214" t="s">
        <v>553</v>
      </c>
      <c r="D288" s="214" t="s">
        <v>197</v>
      </c>
      <c r="E288" s="215" t="s">
        <v>554</v>
      </c>
      <c r="F288" s="216" t="s">
        <v>555</v>
      </c>
      <c r="G288" s="217" t="s">
        <v>262</v>
      </c>
      <c r="H288" s="218">
        <v>1</v>
      </c>
      <c r="I288" s="219"/>
      <c r="J288" s="220">
        <f>ROUND(I288*H288,2)</f>
        <v>0</v>
      </c>
      <c r="K288" s="216" t="s">
        <v>200</v>
      </c>
      <c r="L288" s="221"/>
      <c r="M288" s="222" t="s">
        <v>32</v>
      </c>
      <c r="N288" s="223" t="s">
        <v>48</v>
      </c>
      <c r="O288" s="85"/>
      <c r="P288" s="224">
        <f>O288*H288</f>
        <v>0</v>
      </c>
      <c r="Q288" s="224">
        <v>0</v>
      </c>
      <c r="R288" s="224">
        <f>Q288*H288</f>
        <v>0</v>
      </c>
      <c r="S288" s="224">
        <v>0</v>
      </c>
      <c r="T288" s="225">
        <f>S288*H288</f>
        <v>0</v>
      </c>
      <c r="U288" s="39"/>
      <c r="V288" s="39"/>
      <c r="W288" s="39"/>
      <c r="X288" s="39"/>
      <c r="Y288" s="39"/>
      <c r="Z288" s="39"/>
      <c r="AA288" s="39"/>
      <c r="AB288" s="39"/>
      <c r="AC288" s="39"/>
      <c r="AD288" s="39"/>
      <c r="AE288" s="39"/>
      <c r="AR288" s="226" t="s">
        <v>524</v>
      </c>
      <c r="AT288" s="226" t="s">
        <v>197</v>
      </c>
      <c r="AU288" s="226" t="s">
        <v>84</v>
      </c>
      <c r="AY288" s="17" t="s">
        <v>194</v>
      </c>
      <c r="BE288" s="227">
        <f>IF(N288="základní",J288,0)</f>
        <v>0</v>
      </c>
      <c r="BF288" s="227">
        <f>IF(N288="snížená",J288,0)</f>
        <v>0</v>
      </c>
      <c r="BG288" s="227">
        <f>IF(N288="zákl. přenesená",J288,0)</f>
        <v>0</v>
      </c>
      <c r="BH288" s="227">
        <f>IF(N288="sníž. přenesená",J288,0)</f>
        <v>0</v>
      </c>
      <c r="BI288" s="227">
        <f>IF(N288="nulová",J288,0)</f>
        <v>0</v>
      </c>
      <c r="BJ288" s="17" t="s">
        <v>84</v>
      </c>
      <c r="BK288" s="227">
        <f>ROUND(I288*H288,2)</f>
        <v>0</v>
      </c>
      <c r="BL288" s="17" t="s">
        <v>524</v>
      </c>
      <c r="BM288" s="226" t="s">
        <v>556</v>
      </c>
    </row>
    <row r="289" s="2" customFormat="1" ht="16.5" customHeight="1">
      <c r="A289" s="39"/>
      <c r="B289" s="40"/>
      <c r="C289" s="261" t="s">
        <v>557</v>
      </c>
      <c r="D289" s="261" t="s">
        <v>222</v>
      </c>
      <c r="E289" s="262" t="s">
        <v>558</v>
      </c>
      <c r="F289" s="263" t="s">
        <v>559</v>
      </c>
      <c r="G289" s="264" t="s">
        <v>262</v>
      </c>
      <c r="H289" s="265">
        <v>1</v>
      </c>
      <c r="I289" s="266"/>
      <c r="J289" s="267">
        <f>ROUND(I289*H289,2)</f>
        <v>0</v>
      </c>
      <c r="K289" s="263" t="s">
        <v>200</v>
      </c>
      <c r="L289" s="45"/>
      <c r="M289" s="268" t="s">
        <v>32</v>
      </c>
      <c r="N289" s="269" t="s">
        <v>48</v>
      </c>
      <c r="O289" s="85"/>
      <c r="P289" s="224">
        <f>O289*H289</f>
        <v>0</v>
      </c>
      <c r="Q289" s="224">
        <v>0</v>
      </c>
      <c r="R289" s="224">
        <f>Q289*H289</f>
        <v>0</v>
      </c>
      <c r="S289" s="224">
        <v>0</v>
      </c>
      <c r="T289" s="225">
        <f>S289*H289</f>
        <v>0</v>
      </c>
      <c r="U289" s="39"/>
      <c r="V289" s="39"/>
      <c r="W289" s="39"/>
      <c r="X289" s="39"/>
      <c r="Y289" s="39"/>
      <c r="Z289" s="39"/>
      <c r="AA289" s="39"/>
      <c r="AB289" s="39"/>
      <c r="AC289" s="39"/>
      <c r="AD289" s="39"/>
      <c r="AE289" s="39"/>
      <c r="AR289" s="226" t="s">
        <v>279</v>
      </c>
      <c r="AT289" s="226" t="s">
        <v>222</v>
      </c>
      <c r="AU289" s="226" t="s">
        <v>84</v>
      </c>
      <c r="AY289" s="17" t="s">
        <v>194</v>
      </c>
      <c r="BE289" s="227">
        <f>IF(N289="základní",J289,0)</f>
        <v>0</v>
      </c>
      <c r="BF289" s="227">
        <f>IF(N289="snížená",J289,0)</f>
        <v>0</v>
      </c>
      <c r="BG289" s="227">
        <f>IF(N289="zákl. přenesená",J289,0)</f>
        <v>0</v>
      </c>
      <c r="BH289" s="227">
        <f>IF(N289="sníž. přenesená",J289,0)</f>
        <v>0</v>
      </c>
      <c r="BI289" s="227">
        <f>IF(N289="nulová",J289,0)</f>
        <v>0</v>
      </c>
      <c r="BJ289" s="17" t="s">
        <v>84</v>
      </c>
      <c r="BK289" s="227">
        <f>ROUND(I289*H289,2)</f>
        <v>0</v>
      </c>
      <c r="BL289" s="17" t="s">
        <v>279</v>
      </c>
      <c r="BM289" s="226" t="s">
        <v>560</v>
      </c>
    </row>
    <row r="290" s="12" customFormat="1" ht="25.92" customHeight="1">
      <c r="A290" s="12"/>
      <c r="B290" s="198"/>
      <c r="C290" s="199"/>
      <c r="D290" s="200" t="s">
        <v>76</v>
      </c>
      <c r="E290" s="201" t="s">
        <v>561</v>
      </c>
      <c r="F290" s="201" t="s">
        <v>562</v>
      </c>
      <c r="G290" s="199"/>
      <c r="H290" s="199"/>
      <c r="I290" s="202"/>
      <c r="J290" s="203">
        <f>BK290</f>
        <v>0</v>
      </c>
      <c r="K290" s="199"/>
      <c r="L290" s="204"/>
      <c r="M290" s="205"/>
      <c r="N290" s="206"/>
      <c r="O290" s="206"/>
      <c r="P290" s="207">
        <f>P291+SUM(P292:P332)</f>
        <v>0</v>
      </c>
      <c r="Q290" s="206"/>
      <c r="R290" s="207">
        <f>R291+SUM(R292:R332)</f>
        <v>0</v>
      </c>
      <c r="S290" s="206"/>
      <c r="T290" s="208">
        <f>T291+SUM(T292:T332)</f>
        <v>0</v>
      </c>
      <c r="U290" s="12"/>
      <c r="V290" s="12"/>
      <c r="W290" s="12"/>
      <c r="X290" s="12"/>
      <c r="Y290" s="12"/>
      <c r="Z290" s="12"/>
      <c r="AA290" s="12"/>
      <c r="AB290" s="12"/>
      <c r="AC290" s="12"/>
      <c r="AD290" s="12"/>
      <c r="AE290" s="12"/>
      <c r="AR290" s="209" t="s">
        <v>84</v>
      </c>
      <c r="AT290" s="210" t="s">
        <v>76</v>
      </c>
      <c r="AU290" s="210" t="s">
        <v>77</v>
      </c>
      <c r="AY290" s="209" t="s">
        <v>194</v>
      </c>
      <c r="BK290" s="211">
        <f>BK291+SUM(BK292:BK332)</f>
        <v>0</v>
      </c>
    </row>
    <row r="291" s="2" customFormat="1">
      <c r="A291" s="39"/>
      <c r="B291" s="40"/>
      <c r="C291" s="214" t="s">
        <v>563</v>
      </c>
      <c r="D291" s="214" t="s">
        <v>197</v>
      </c>
      <c r="E291" s="215" t="s">
        <v>564</v>
      </c>
      <c r="F291" s="216" t="s">
        <v>565</v>
      </c>
      <c r="G291" s="217" t="s">
        <v>566</v>
      </c>
      <c r="H291" s="218">
        <v>8</v>
      </c>
      <c r="I291" s="219"/>
      <c r="J291" s="220">
        <f>ROUND(I291*H291,2)</f>
        <v>0</v>
      </c>
      <c r="K291" s="216" t="s">
        <v>200</v>
      </c>
      <c r="L291" s="221"/>
      <c r="M291" s="222" t="s">
        <v>32</v>
      </c>
      <c r="N291" s="223" t="s">
        <v>48</v>
      </c>
      <c r="O291" s="85"/>
      <c r="P291" s="224">
        <f>O291*H291</f>
        <v>0</v>
      </c>
      <c r="Q291" s="224">
        <v>0</v>
      </c>
      <c r="R291" s="224">
        <f>Q291*H291</f>
        <v>0</v>
      </c>
      <c r="S291" s="224">
        <v>0</v>
      </c>
      <c r="T291" s="225">
        <f>S291*H291</f>
        <v>0</v>
      </c>
      <c r="U291" s="39"/>
      <c r="V291" s="39"/>
      <c r="W291" s="39"/>
      <c r="X291" s="39"/>
      <c r="Y291" s="39"/>
      <c r="Z291" s="39"/>
      <c r="AA291" s="39"/>
      <c r="AB291" s="39"/>
      <c r="AC291" s="39"/>
      <c r="AD291" s="39"/>
      <c r="AE291" s="39"/>
      <c r="AR291" s="226" t="s">
        <v>524</v>
      </c>
      <c r="AT291" s="226" t="s">
        <v>197</v>
      </c>
      <c r="AU291" s="226" t="s">
        <v>84</v>
      </c>
      <c r="AY291" s="17" t="s">
        <v>194</v>
      </c>
      <c r="BE291" s="227">
        <f>IF(N291="základní",J291,0)</f>
        <v>0</v>
      </c>
      <c r="BF291" s="227">
        <f>IF(N291="snížená",J291,0)</f>
        <v>0</v>
      </c>
      <c r="BG291" s="227">
        <f>IF(N291="zákl. přenesená",J291,0)</f>
        <v>0</v>
      </c>
      <c r="BH291" s="227">
        <f>IF(N291="sníž. přenesená",J291,0)</f>
        <v>0</v>
      </c>
      <c r="BI291" s="227">
        <f>IF(N291="nulová",J291,0)</f>
        <v>0</v>
      </c>
      <c r="BJ291" s="17" t="s">
        <v>84</v>
      </c>
      <c r="BK291" s="227">
        <f>ROUND(I291*H291,2)</f>
        <v>0</v>
      </c>
      <c r="BL291" s="17" t="s">
        <v>524</v>
      </c>
      <c r="BM291" s="226" t="s">
        <v>567</v>
      </c>
    </row>
    <row r="292" s="2" customFormat="1">
      <c r="A292" s="39"/>
      <c r="B292" s="40"/>
      <c r="C292" s="41"/>
      <c r="D292" s="230" t="s">
        <v>226</v>
      </c>
      <c r="E292" s="41"/>
      <c r="F292" s="270" t="s">
        <v>568</v>
      </c>
      <c r="G292" s="41"/>
      <c r="H292" s="41"/>
      <c r="I292" s="271"/>
      <c r="J292" s="41"/>
      <c r="K292" s="41"/>
      <c r="L292" s="45"/>
      <c r="M292" s="272"/>
      <c r="N292" s="273"/>
      <c r="O292" s="85"/>
      <c r="P292" s="85"/>
      <c r="Q292" s="85"/>
      <c r="R292" s="85"/>
      <c r="S292" s="85"/>
      <c r="T292" s="86"/>
      <c r="U292" s="39"/>
      <c r="V292" s="39"/>
      <c r="W292" s="39"/>
      <c r="X292" s="39"/>
      <c r="Y292" s="39"/>
      <c r="Z292" s="39"/>
      <c r="AA292" s="39"/>
      <c r="AB292" s="39"/>
      <c r="AC292" s="39"/>
      <c r="AD292" s="39"/>
      <c r="AE292" s="39"/>
      <c r="AT292" s="17" t="s">
        <v>226</v>
      </c>
      <c r="AU292" s="17" t="s">
        <v>84</v>
      </c>
    </row>
    <row r="293" s="13" customFormat="1">
      <c r="A293" s="13"/>
      <c r="B293" s="228"/>
      <c r="C293" s="229"/>
      <c r="D293" s="230" t="s">
        <v>204</v>
      </c>
      <c r="E293" s="231" t="s">
        <v>32</v>
      </c>
      <c r="F293" s="232" t="s">
        <v>569</v>
      </c>
      <c r="G293" s="229"/>
      <c r="H293" s="231" t="s">
        <v>32</v>
      </c>
      <c r="I293" s="233"/>
      <c r="J293" s="229"/>
      <c r="K293" s="229"/>
      <c r="L293" s="234"/>
      <c r="M293" s="235"/>
      <c r="N293" s="236"/>
      <c r="O293" s="236"/>
      <c r="P293" s="236"/>
      <c r="Q293" s="236"/>
      <c r="R293" s="236"/>
      <c r="S293" s="236"/>
      <c r="T293" s="237"/>
      <c r="U293" s="13"/>
      <c r="V293" s="13"/>
      <c r="W293" s="13"/>
      <c r="X293" s="13"/>
      <c r="Y293" s="13"/>
      <c r="Z293" s="13"/>
      <c r="AA293" s="13"/>
      <c r="AB293" s="13"/>
      <c r="AC293" s="13"/>
      <c r="AD293" s="13"/>
      <c r="AE293" s="13"/>
      <c r="AT293" s="238" t="s">
        <v>204</v>
      </c>
      <c r="AU293" s="238" t="s">
        <v>84</v>
      </c>
      <c r="AV293" s="13" t="s">
        <v>84</v>
      </c>
      <c r="AW293" s="13" t="s">
        <v>39</v>
      </c>
      <c r="AX293" s="13" t="s">
        <v>77</v>
      </c>
      <c r="AY293" s="238" t="s">
        <v>194</v>
      </c>
    </row>
    <row r="294" s="14" customFormat="1">
      <c r="A294" s="14"/>
      <c r="B294" s="239"/>
      <c r="C294" s="240"/>
      <c r="D294" s="230" t="s">
        <v>204</v>
      </c>
      <c r="E294" s="241" t="s">
        <v>32</v>
      </c>
      <c r="F294" s="242" t="s">
        <v>84</v>
      </c>
      <c r="G294" s="240"/>
      <c r="H294" s="243">
        <v>1</v>
      </c>
      <c r="I294" s="244"/>
      <c r="J294" s="240"/>
      <c r="K294" s="240"/>
      <c r="L294" s="245"/>
      <c r="M294" s="246"/>
      <c r="N294" s="247"/>
      <c r="O294" s="247"/>
      <c r="P294" s="247"/>
      <c r="Q294" s="247"/>
      <c r="R294" s="247"/>
      <c r="S294" s="247"/>
      <c r="T294" s="248"/>
      <c r="U294" s="14"/>
      <c r="V294" s="14"/>
      <c r="W294" s="14"/>
      <c r="X294" s="14"/>
      <c r="Y294" s="14"/>
      <c r="Z294" s="14"/>
      <c r="AA294" s="14"/>
      <c r="AB294" s="14"/>
      <c r="AC294" s="14"/>
      <c r="AD294" s="14"/>
      <c r="AE294" s="14"/>
      <c r="AT294" s="249" t="s">
        <v>204</v>
      </c>
      <c r="AU294" s="249" t="s">
        <v>84</v>
      </c>
      <c r="AV294" s="14" t="s">
        <v>86</v>
      </c>
      <c r="AW294" s="14" t="s">
        <v>39</v>
      </c>
      <c r="AX294" s="14" t="s">
        <v>77</v>
      </c>
      <c r="AY294" s="249" t="s">
        <v>194</v>
      </c>
    </row>
    <row r="295" s="13" customFormat="1">
      <c r="A295" s="13"/>
      <c r="B295" s="228"/>
      <c r="C295" s="229"/>
      <c r="D295" s="230" t="s">
        <v>204</v>
      </c>
      <c r="E295" s="231" t="s">
        <v>32</v>
      </c>
      <c r="F295" s="232" t="s">
        <v>570</v>
      </c>
      <c r="G295" s="229"/>
      <c r="H295" s="231" t="s">
        <v>32</v>
      </c>
      <c r="I295" s="233"/>
      <c r="J295" s="229"/>
      <c r="K295" s="229"/>
      <c r="L295" s="234"/>
      <c r="M295" s="235"/>
      <c r="N295" s="236"/>
      <c r="O295" s="236"/>
      <c r="P295" s="236"/>
      <c r="Q295" s="236"/>
      <c r="R295" s="236"/>
      <c r="S295" s="236"/>
      <c r="T295" s="237"/>
      <c r="U295" s="13"/>
      <c r="V295" s="13"/>
      <c r="W295" s="13"/>
      <c r="X295" s="13"/>
      <c r="Y295" s="13"/>
      <c r="Z295" s="13"/>
      <c r="AA295" s="13"/>
      <c r="AB295" s="13"/>
      <c r="AC295" s="13"/>
      <c r="AD295" s="13"/>
      <c r="AE295" s="13"/>
      <c r="AT295" s="238" t="s">
        <v>204</v>
      </c>
      <c r="AU295" s="238" t="s">
        <v>84</v>
      </c>
      <c r="AV295" s="13" t="s">
        <v>84</v>
      </c>
      <c r="AW295" s="13" t="s">
        <v>39</v>
      </c>
      <c r="AX295" s="13" t="s">
        <v>77</v>
      </c>
      <c r="AY295" s="238" t="s">
        <v>194</v>
      </c>
    </row>
    <row r="296" s="14" customFormat="1">
      <c r="A296" s="14"/>
      <c r="B296" s="239"/>
      <c r="C296" s="240"/>
      <c r="D296" s="230" t="s">
        <v>204</v>
      </c>
      <c r="E296" s="241" t="s">
        <v>32</v>
      </c>
      <c r="F296" s="242" t="s">
        <v>208</v>
      </c>
      <c r="G296" s="240"/>
      <c r="H296" s="243">
        <v>4</v>
      </c>
      <c r="I296" s="244"/>
      <c r="J296" s="240"/>
      <c r="K296" s="240"/>
      <c r="L296" s="245"/>
      <c r="M296" s="246"/>
      <c r="N296" s="247"/>
      <c r="O296" s="247"/>
      <c r="P296" s="247"/>
      <c r="Q296" s="247"/>
      <c r="R296" s="247"/>
      <c r="S296" s="247"/>
      <c r="T296" s="248"/>
      <c r="U296" s="14"/>
      <c r="V296" s="14"/>
      <c r="W296" s="14"/>
      <c r="X296" s="14"/>
      <c r="Y296" s="14"/>
      <c r="Z296" s="14"/>
      <c r="AA296" s="14"/>
      <c r="AB296" s="14"/>
      <c r="AC296" s="14"/>
      <c r="AD296" s="14"/>
      <c r="AE296" s="14"/>
      <c r="AT296" s="249" t="s">
        <v>204</v>
      </c>
      <c r="AU296" s="249" t="s">
        <v>84</v>
      </c>
      <c r="AV296" s="14" t="s">
        <v>86</v>
      </c>
      <c r="AW296" s="14" t="s">
        <v>39</v>
      </c>
      <c r="AX296" s="14" t="s">
        <v>77</v>
      </c>
      <c r="AY296" s="249" t="s">
        <v>194</v>
      </c>
    </row>
    <row r="297" s="13" customFormat="1">
      <c r="A297" s="13"/>
      <c r="B297" s="228"/>
      <c r="C297" s="229"/>
      <c r="D297" s="230" t="s">
        <v>204</v>
      </c>
      <c r="E297" s="231" t="s">
        <v>32</v>
      </c>
      <c r="F297" s="232" t="s">
        <v>571</v>
      </c>
      <c r="G297" s="229"/>
      <c r="H297" s="231" t="s">
        <v>32</v>
      </c>
      <c r="I297" s="233"/>
      <c r="J297" s="229"/>
      <c r="K297" s="229"/>
      <c r="L297" s="234"/>
      <c r="M297" s="235"/>
      <c r="N297" s="236"/>
      <c r="O297" s="236"/>
      <c r="P297" s="236"/>
      <c r="Q297" s="236"/>
      <c r="R297" s="236"/>
      <c r="S297" s="236"/>
      <c r="T297" s="237"/>
      <c r="U297" s="13"/>
      <c r="V297" s="13"/>
      <c r="W297" s="13"/>
      <c r="X297" s="13"/>
      <c r="Y297" s="13"/>
      <c r="Z297" s="13"/>
      <c r="AA297" s="13"/>
      <c r="AB297" s="13"/>
      <c r="AC297" s="13"/>
      <c r="AD297" s="13"/>
      <c r="AE297" s="13"/>
      <c r="AT297" s="238" t="s">
        <v>204</v>
      </c>
      <c r="AU297" s="238" t="s">
        <v>84</v>
      </c>
      <c r="AV297" s="13" t="s">
        <v>84</v>
      </c>
      <c r="AW297" s="13" t="s">
        <v>39</v>
      </c>
      <c r="AX297" s="13" t="s">
        <v>77</v>
      </c>
      <c r="AY297" s="238" t="s">
        <v>194</v>
      </c>
    </row>
    <row r="298" s="14" customFormat="1">
      <c r="A298" s="14"/>
      <c r="B298" s="239"/>
      <c r="C298" s="240"/>
      <c r="D298" s="230" t="s">
        <v>204</v>
      </c>
      <c r="E298" s="241" t="s">
        <v>32</v>
      </c>
      <c r="F298" s="242" t="s">
        <v>84</v>
      </c>
      <c r="G298" s="240"/>
      <c r="H298" s="243">
        <v>1</v>
      </c>
      <c r="I298" s="244"/>
      <c r="J298" s="240"/>
      <c r="K298" s="240"/>
      <c r="L298" s="245"/>
      <c r="M298" s="246"/>
      <c r="N298" s="247"/>
      <c r="O298" s="247"/>
      <c r="P298" s="247"/>
      <c r="Q298" s="247"/>
      <c r="R298" s="247"/>
      <c r="S298" s="247"/>
      <c r="T298" s="248"/>
      <c r="U298" s="14"/>
      <c r="V298" s="14"/>
      <c r="W298" s="14"/>
      <c r="X298" s="14"/>
      <c r="Y298" s="14"/>
      <c r="Z298" s="14"/>
      <c r="AA298" s="14"/>
      <c r="AB298" s="14"/>
      <c r="AC298" s="14"/>
      <c r="AD298" s="14"/>
      <c r="AE298" s="14"/>
      <c r="AT298" s="249" t="s">
        <v>204</v>
      </c>
      <c r="AU298" s="249" t="s">
        <v>84</v>
      </c>
      <c r="AV298" s="14" t="s">
        <v>86</v>
      </c>
      <c r="AW298" s="14" t="s">
        <v>39</v>
      </c>
      <c r="AX298" s="14" t="s">
        <v>77</v>
      </c>
      <c r="AY298" s="249" t="s">
        <v>194</v>
      </c>
    </row>
    <row r="299" s="13" customFormat="1">
      <c r="A299" s="13"/>
      <c r="B299" s="228"/>
      <c r="C299" s="229"/>
      <c r="D299" s="230" t="s">
        <v>204</v>
      </c>
      <c r="E299" s="231" t="s">
        <v>32</v>
      </c>
      <c r="F299" s="232" t="s">
        <v>572</v>
      </c>
      <c r="G299" s="229"/>
      <c r="H299" s="231" t="s">
        <v>32</v>
      </c>
      <c r="I299" s="233"/>
      <c r="J299" s="229"/>
      <c r="K299" s="229"/>
      <c r="L299" s="234"/>
      <c r="M299" s="235"/>
      <c r="N299" s="236"/>
      <c r="O299" s="236"/>
      <c r="P299" s="236"/>
      <c r="Q299" s="236"/>
      <c r="R299" s="236"/>
      <c r="S299" s="236"/>
      <c r="T299" s="237"/>
      <c r="U299" s="13"/>
      <c r="V299" s="13"/>
      <c r="W299" s="13"/>
      <c r="X299" s="13"/>
      <c r="Y299" s="13"/>
      <c r="Z299" s="13"/>
      <c r="AA299" s="13"/>
      <c r="AB299" s="13"/>
      <c r="AC299" s="13"/>
      <c r="AD299" s="13"/>
      <c r="AE299" s="13"/>
      <c r="AT299" s="238" t="s">
        <v>204</v>
      </c>
      <c r="AU299" s="238" t="s">
        <v>84</v>
      </c>
      <c r="AV299" s="13" t="s">
        <v>84</v>
      </c>
      <c r="AW299" s="13" t="s">
        <v>39</v>
      </c>
      <c r="AX299" s="13" t="s">
        <v>77</v>
      </c>
      <c r="AY299" s="238" t="s">
        <v>194</v>
      </c>
    </row>
    <row r="300" s="14" customFormat="1">
      <c r="A300" s="14"/>
      <c r="B300" s="239"/>
      <c r="C300" s="240"/>
      <c r="D300" s="230" t="s">
        <v>204</v>
      </c>
      <c r="E300" s="241" t="s">
        <v>32</v>
      </c>
      <c r="F300" s="242" t="s">
        <v>84</v>
      </c>
      <c r="G300" s="240"/>
      <c r="H300" s="243">
        <v>1</v>
      </c>
      <c r="I300" s="244"/>
      <c r="J300" s="240"/>
      <c r="K300" s="240"/>
      <c r="L300" s="245"/>
      <c r="M300" s="246"/>
      <c r="N300" s="247"/>
      <c r="O300" s="247"/>
      <c r="P300" s="247"/>
      <c r="Q300" s="247"/>
      <c r="R300" s="247"/>
      <c r="S300" s="247"/>
      <c r="T300" s="248"/>
      <c r="U300" s="14"/>
      <c r="V300" s="14"/>
      <c r="W300" s="14"/>
      <c r="X300" s="14"/>
      <c r="Y300" s="14"/>
      <c r="Z300" s="14"/>
      <c r="AA300" s="14"/>
      <c r="AB300" s="14"/>
      <c r="AC300" s="14"/>
      <c r="AD300" s="14"/>
      <c r="AE300" s="14"/>
      <c r="AT300" s="249" t="s">
        <v>204</v>
      </c>
      <c r="AU300" s="249" t="s">
        <v>84</v>
      </c>
      <c r="AV300" s="14" t="s">
        <v>86</v>
      </c>
      <c r="AW300" s="14" t="s">
        <v>39</v>
      </c>
      <c r="AX300" s="14" t="s">
        <v>77</v>
      </c>
      <c r="AY300" s="249" t="s">
        <v>194</v>
      </c>
    </row>
    <row r="301" s="13" customFormat="1">
      <c r="A301" s="13"/>
      <c r="B301" s="228"/>
      <c r="C301" s="229"/>
      <c r="D301" s="230" t="s">
        <v>204</v>
      </c>
      <c r="E301" s="231" t="s">
        <v>32</v>
      </c>
      <c r="F301" s="232" t="s">
        <v>573</v>
      </c>
      <c r="G301" s="229"/>
      <c r="H301" s="231" t="s">
        <v>32</v>
      </c>
      <c r="I301" s="233"/>
      <c r="J301" s="229"/>
      <c r="K301" s="229"/>
      <c r="L301" s="234"/>
      <c r="M301" s="235"/>
      <c r="N301" s="236"/>
      <c r="O301" s="236"/>
      <c r="P301" s="236"/>
      <c r="Q301" s="236"/>
      <c r="R301" s="236"/>
      <c r="S301" s="236"/>
      <c r="T301" s="237"/>
      <c r="U301" s="13"/>
      <c r="V301" s="13"/>
      <c r="W301" s="13"/>
      <c r="X301" s="13"/>
      <c r="Y301" s="13"/>
      <c r="Z301" s="13"/>
      <c r="AA301" s="13"/>
      <c r="AB301" s="13"/>
      <c r="AC301" s="13"/>
      <c r="AD301" s="13"/>
      <c r="AE301" s="13"/>
      <c r="AT301" s="238" t="s">
        <v>204</v>
      </c>
      <c r="AU301" s="238" t="s">
        <v>84</v>
      </c>
      <c r="AV301" s="13" t="s">
        <v>84</v>
      </c>
      <c r="AW301" s="13" t="s">
        <v>39</v>
      </c>
      <c r="AX301" s="13" t="s">
        <v>77</v>
      </c>
      <c r="AY301" s="238" t="s">
        <v>194</v>
      </c>
    </row>
    <row r="302" s="14" customFormat="1">
      <c r="A302" s="14"/>
      <c r="B302" s="239"/>
      <c r="C302" s="240"/>
      <c r="D302" s="230" t="s">
        <v>204</v>
      </c>
      <c r="E302" s="241" t="s">
        <v>32</v>
      </c>
      <c r="F302" s="242" t="s">
        <v>84</v>
      </c>
      <c r="G302" s="240"/>
      <c r="H302" s="243">
        <v>1</v>
      </c>
      <c r="I302" s="244"/>
      <c r="J302" s="240"/>
      <c r="K302" s="240"/>
      <c r="L302" s="245"/>
      <c r="M302" s="246"/>
      <c r="N302" s="247"/>
      <c r="O302" s="247"/>
      <c r="P302" s="247"/>
      <c r="Q302" s="247"/>
      <c r="R302" s="247"/>
      <c r="S302" s="247"/>
      <c r="T302" s="248"/>
      <c r="U302" s="14"/>
      <c r="V302" s="14"/>
      <c r="W302" s="14"/>
      <c r="X302" s="14"/>
      <c r="Y302" s="14"/>
      <c r="Z302" s="14"/>
      <c r="AA302" s="14"/>
      <c r="AB302" s="14"/>
      <c r="AC302" s="14"/>
      <c r="AD302" s="14"/>
      <c r="AE302" s="14"/>
      <c r="AT302" s="249" t="s">
        <v>204</v>
      </c>
      <c r="AU302" s="249" t="s">
        <v>84</v>
      </c>
      <c r="AV302" s="14" t="s">
        <v>86</v>
      </c>
      <c r="AW302" s="14" t="s">
        <v>39</v>
      </c>
      <c r="AX302" s="14" t="s">
        <v>77</v>
      </c>
      <c r="AY302" s="249" t="s">
        <v>194</v>
      </c>
    </row>
    <row r="303" s="15" customFormat="1">
      <c r="A303" s="15"/>
      <c r="B303" s="250"/>
      <c r="C303" s="251"/>
      <c r="D303" s="230" t="s">
        <v>204</v>
      </c>
      <c r="E303" s="252" t="s">
        <v>32</v>
      </c>
      <c r="F303" s="253" t="s">
        <v>207</v>
      </c>
      <c r="G303" s="251"/>
      <c r="H303" s="254">
        <v>8</v>
      </c>
      <c r="I303" s="255"/>
      <c r="J303" s="251"/>
      <c r="K303" s="251"/>
      <c r="L303" s="256"/>
      <c r="M303" s="257"/>
      <c r="N303" s="258"/>
      <c r="O303" s="258"/>
      <c r="P303" s="258"/>
      <c r="Q303" s="258"/>
      <c r="R303" s="258"/>
      <c r="S303" s="258"/>
      <c r="T303" s="259"/>
      <c r="U303" s="15"/>
      <c r="V303" s="15"/>
      <c r="W303" s="15"/>
      <c r="X303" s="15"/>
      <c r="Y303" s="15"/>
      <c r="Z303" s="15"/>
      <c r="AA303" s="15"/>
      <c r="AB303" s="15"/>
      <c r="AC303" s="15"/>
      <c r="AD303" s="15"/>
      <c r="AE303" s="15"/>
      <c r="AT303" s="260" t="s">
        <v>204</v>
      </c>
      <c r="AU303" s="260" t="s">
        <v>84</v>
      </c>
      <c r="AV303" s="15" t="s">
        <v>208</v>
      </c>
      <c r="AW303" s="15" t="s">
        <v>39</v>
      </c>
      <c r="AX303" s="15" t="s">
        <v>84</v>
      </c>
      <c r="AY303" s="260" t="s">
        <v>194</v>
      </c>
    </row>
    <row r="304" s="2" customFormat="1" ht="16.5" customHeight="1">
      <c r="A304" s="39"/>
      <c r="B304" s="40"/>
      <c r="C304" s="214" t="s">
        <v>574</v>
      </c>
      <c r="D304" s="214" t="s">
        <v>197</v>
      </c>
      <c r="E304" s="215" t="s">
        <v>575</v>
      </c>
      <c r="F304" s="216" t="s">
        <v>576</v>
      </c>
      <c r="G304" s="217" t="s">
        <v>492</v>
      </c>
      <c r="H304" s="218">
        <v>1</v>
      </c>
      <c r="I304" s="219"/>
      <c r="J304" s="220">
        <f>ROUND(I304*H304,2)</f>
        <v>0</v>
      </c>
      <c r="K304" s="216" t="s">
        <v>200</v>
      </c>
      <c r="L304" s="221"/>
      <c r="M304" s="222" t="s">
        <v>32</v>
      </c>
      <c r="N304" s="223" t="s">
        <v>48</v>
      </c>
      <c r="O304" s="85"/>
      <c r="P304" s="224">
        <f>O304*H304</f>
        <v>0</v>
      </c>
      <c r="Q304" s="224">
        <v>0</v>
      </c>
      <c r="R304" s="224">
        <f>Q304*H304</f>
        <v>0</v>
      </c>
      <c r="S304" s="224">
        <v>0</v>
      </c>
      <c r="T304" s="225">
        <f>S304*H304</f>
        <v>0</v>
      </c>
      <c r="U304" s="39"/>
      <c r="V304" s="39"/>
      <c r="W304" s="39"/>
      <c r="X304" s="39"/>
      <c r="Y304" s="39"/>
      <c r="Z304" s="39"/>
      <c r="AA304" s="39"/>
      <c r="AB304" s="39"/>
      <c r="AC304" s="39"/>
      <c r="AD304" s="39"/>
      <c r="AE304" s="39"/>
      <c r="AR304" s="226" t="s">
        <v>524</v>
      </c>
      <c r="AT304" s="226" t="s">
        <v>197</v>
      </c>
      <c r="AU304" s="226" t="s">
        <v>84</v>
      </c>
      <c r="AY304" s="17" t="s">
        <v>194</v>
      </c>
      <c r="BE304" s="227">
        <f>IF(N304="základní",J304,0)</f>
        <v>0</v>
      </c>
      <c r="BF304" s="227">
        <f>IF(N304="snížená",J304,0)</f>
        <v>0</v>
      </c>
      <c r="BG304" s="227">
        <f>IF(N304="zákl. přenesená",J304,0)</f>
        <v>0</v>
      </c>
      <c r="BH304" s="227">
        <f>IF(N304="sníž. přenesená",J304,0)</f>
        <v>0</v>
      </c>
      <c r="BI304" s="227">
        <f>IF(N304="nulová",J304,0)</f>
        <v>0</v>
      </c>
      <c r="BJ304" s="17" t="s">
        <v>84</v>
      </c>
      <c r="BK304" s="227">
        <f>ROUND(I304*H304,2)</f>
        <v>0</v>
      </c>
      <c r="BL304" s="17" t="s">
        <v>524</v>
      </c>
      <c r="BM304" s="226" t="s">
        <v>577</v>
      </c>
    </row>
    <row r="305" s="2" customFormat="1" ht="16.5" customHeight="1">
      <c r="A305" s="39"/>
      <c r="B305" s="40"/>
      <c r="C305" s="214" t="s">
        <v>578</v>
      </c>
      <c r="D305" s="214" t="s">
        <v>197</v>
      </c>
      <c r="E305" s="215" t="s">
        <v>579</v>
      </c>
      <c r="F305" s="216" t="s">
        <v>580</v>
      </c>
      <c r="G305" s="217" t="s">
        <v>262</v>
      </c>
      <c r="H305" s="218">
        <v>24</v>
      </c>
      <c r="I305" s="219"/>
      <c r="J305" s="220">
        <f>ROUND(I305*H305,2)</f>
        <v>0</v>
      </c>
      <c r="K305" s="216" t="s">
        <v>200</v>
      </c>
      <c r="L305" s="221"/>
      <c r="M305" s="222" t="s">
        <v>32</v>
      </c>
      <c r="N305" s="223" t="s">
        <v>48</v>
      </c>
      <c r="O305" s="85"/>
      <c r="P305" s="224">
        <f>O305*H305</f>
        <v>0</v>
      </c>
      <c r="Q305" s="224">
        <v>0</v>
      </c>
      <c r="R305" s="224">
        <f>Q305*H305</f>
        <v>0</v>
      </c>
      <c r="S305" s="224">
        <v>0</v>
      </c>
      <c r="T305" s="225">
        <f>S305*H305</f>
        <v>0</v>
      </c>
      <c r="U305" s="39"/>
      <c r="V305" s="39"/>
      <c r="W305" s="39"/>
      <c r="X305" s="39"/>
      <c r="Y305" s="39"/>
      <c r="Z305" s="39"/>
      <c r="AA305" s="39"/>
      <c r="AB305" s="39"/>
      <c r="AC305" s="39"/>
      <c r="AD305" s="39"/>
      <c r="AE305" s="39"/>
      <c r="AR305" s="226" t="s">
        <v>201</v>
      </c>
      <c r="AT305" s="226" t="s">
        <v>197</v>
      </c>
      <c r="AU305" s="226" t="s">
        <v>84</v>
      </c>
      <c r="AY305" s="17" t="s">
        <v>194</v>
      </c>
      <c r="BE305" s="227">
        <f>IF(N305="základní",J305,0)</f>
        <v>0</v>
      </c>
      <c r="BF305" s="227">
        <f>IF(N305="snížená",J305,0)</f>
        <v>0</v>
      </c>
      <c r="BG305" s="227">
        <f>IF(N305="zákl. přenesená",J305,0)</f>
        <v>0</v>
      </c>
      <c r="BH305" s="227">
        <f>IF(N305="sníž. přenesená",J305,0)</f>
        <v>0</v>
      </c>
      <c r="BI305" s="227">
        <f>IF(N305="nulová",J305,0)</f>
        <v>0</v>
      </c>
      <c r="BJ305" s="17" t="s">
        <v>84</v>
      </c>
      <c r="BK305" s="227">
        <f>ROUND(I305*H305,2)</f>
        <v>0</v>
      </c>
      <c r="BL305" s="17" t="s">
        <v>202</v>
      </c>
      <c r="BM305" s="226" t="s">
        <v>581</v>
      </c>
    </row>
    <row r="306" s="2" customFormat="1" ht="16.5" customHeight="1">
      <c r="A306" s="39"/>
      <c r="B306" s="40"/>
      <c r="C306" s="214" t="s">
        <v>582</v>
      </c>
      <c r="D306" s="214" t="s">
        <v>197</v>
      </c>
      <c r="E306" s="215" t="s">
        <v>583</v>
      </c>
      <c r="F306" s="216" t="s">
        <v>584</v>
      </c>
      <c r="G306" s="217" t="s">
        <v>262</v>
      </c>
      <c r="H306" s="218">
        <v>24</v>
      </c>
      <c r="I306" s="219"/>
      <c r="J306" s="220">
        <f>ROUND(I306*H306,2)</f>
        <v>0</v>
      </c>
      <c r="K306" s="216" t="s">
        <v>200</v>
      </c>
      <c r="L306" s="221"/>
      <c r="M306" s="222" t="s">
        <v>32</v>
      </c>
      <c r="N306" s="223" t="s">
        <v>48</v>
      </c>
      <c r="O306" s="85"/>
      <c r="P306" s="224">
        <f>O306*H306</f>
        <v>0</v>
      </c>
      <c r="Q306" s="224">
        <v>0</v>
      </c>
      <c r="R306" s="224">
        <f>Q306*H306</f>
        <v>0</v>
      </c>
      <c r="S306" s="224">
        <v>0</v>
      </c>
      <c r="T306" s="225">
        <f>S306*H306</f>
        <v>0</v>
      </c>
      <c r="U306" s="39"/>
      <c r="V306" s="39"/>
      <c r="W306" s="39"/>
      <c r="X306" s="39"/>
      <c r="Y306" s="39"/>
      <c r="Z306" s="39"/>
      <c r="AA306" s="39"/>
      <c r="AB306" s="39"/>
      <c r="AC306" s="39"/>
      <c r="AD306" s="39"/>
      <c r="AE306" s="39"/>
      <c r="AR306" s="226" t="s">
        <v>201</v>
      </c>
      <c r="AT306" s="226" t="s">
        <v>197</v>
      </c>
      <c r="AU306" s="226" t="s">
        <v>84</v>
      </c>
      <c r="AY306" s="17" t="s">
        <v>194</v>
      </c>
      <c r="BE306" s="227">
        <f>IF(N306="základní",J306,0)</f>
        <v>0</v>
      </c>
      <c r="BF306" s="227">
        <f>IF(N306="snížená",J306,0)</f>
        <v>0</v>
      </c>
      <c r="BG306" s="227">
        <f>IF(N306="zákl. přenesená",J306,0)</f>
        <v>0</v>
      </c>
      <c r="BH306" s="227">
        <f>IF(N306="sníž. přenesená",J306,0)</f>
        <v>0</v>
      </c>
      <c r="BI306" s="227">
        <f>IF(N306="nulová",J306,0)</f>
        <v>0</v>
      </c>
      <c r="BJ306" s="17" t="s">
        <v>84</v>
      </c>
      <c r="BK306" s="227">
        <f>ROUND(I306*H306,2)</f>
        <v>0</v>
      </c>
      <c r="BL306" s="17" t="s">
        <v>202</v>
      </c>
      <c r="BM306" s="226" t="s">
        <v>585</v>
      </c>
    </row>
    <row r="307" s="2" customFormat="1" ht="16.5" customHeight="1">
      <c r="A307" s="39"/>
      <c r="B307" s="40"/>
      <c r="C307" s="261" t="s">
        <v>586</v>
      </c>
      <c r="D307" s="261" t="s">
        <v>222</v>
      </c>
      <c r="E307" s="262" t="s">
        <v>587</v>
      </c>
      <c r="F307" s="263" t="s">
        <v>588</v>
      </c>
      <c r="G307" s="264" t="s">
        <v>589</v>
      </c>
      <c r="H307" s="265">
        <v>1</v>
      </c>
      <c r="I307" s="266"/>
      <c r="J307" s="267">
        <f>ROUND(I307*H307,2)</f>
        <v>0</v>
      </c>
      <c r="K307" s="263" t="s">
        <v>32</v>
      </c>
      <c r="L307" s="45"/>
      <c r="M307" s="268" t="s">
        <v>32</v>
      </c>
      <c r="N307" s="269" t="s">
        <v>48</v>
      </c>
      <c r="O307" s="85"/>
      <c r="P307" s="224">
        <f>O307*H307</f>
        <v>0</v>
      </c>
      <c r="Q307" s="224">
        <v>0</v>
      </c>
      <c r="R307" s="224">
        <f>Q307*H307</f>
        <v>0</v>
      </c>
      <c r="S307" s="224">
        <v>0</v>
      </c>
      <c r="T307" s="225">
        <f>S307*H307</f>
        <v>0</v>
      </c>
      <c r="U307" s="39"/>
      <c r="V307" s="39"/>
      <c r="W307" s="39"/>
      <c r="X307" s="39"/>
      <c r="Y307" s="39"/>
      <c r="Z307" s="39"/>
      <c r="AA307" s="39"/>
      <c r="AB307" s="39"/>
      <c r="AC307" s="39"/>
      <c r="AD307" s="39"/>
      <c r="AE307" s="39"/>
      <c r="AR307" s="226" t="s">
        <v>263</v>
      </c>
      <c r="AT307" s="226" t="s">
        <v>222</v>
      </c>
      <c r="AU307" s="226" t="s">
        <v>84</v>
      </c>
      <c r="AY307" s="17" t="s">
        <v>194</v>
      </c>
      <c r="BE307" s="227">
        <f>IF(N307="základní",J307,0)</f>
        <v>0</v>
      </c>
      <c r="BF307" s="227">
        <f>IF(N307="snížená",J307,0)</f>
        <v>0</v>
      </c>
      <c r="BG307" s="227">
        <f>IF(N307="zákl. přenesená",J307,0)</f>
        <v>0</v>
      </c>
      <c r="BH307" s="227">
        <f>IF(N307="sníž. přenesená",J307,0)</f>
        <v>0</v>
      </c>
      <c r="BI307" s="227">
        <f>IF(N307="nulová",J307,0)</f>
        <v>0</v>
      </c>
      <c r="BJ307" s="17" t="s">
        <v>84</v>
      </c>
      <c r="BK307" s="227">
        <f>ROUND(I307*H307,2)</f>
        <v>0</v>
      </c>
      <c r="BL307" s="17" t="s">
        <v>263</v>
      </c>
      <c r="BM307" s="226" t="s">
        <v>590</v>
      </c>
    </row>
    <row r="308" s="13" customFormat="1">
      <c r="A308" s="13"/>
      <c r="B308" s="228"/>
      <c r="C308" s="229"/>
      <c r="D308" s="230" t="s">
        <v>204</v>
      </c>
      <c r="E308" s="231" t="s">
        <v>32</v>
      </c>
      <c r="F308" s="232" t="s">
        <v>591</v>
      </c>
      <c r="G308" s="229"/>
      <c r="H308" s="231" t="s">
        <v>32</v>
      </c>
      <c r="I308" s="233"/>
      <c r="J308" s="229"/>
      <c r="K308" s="229"/>
      <c r="L308" s="234"/>
      <c r="M308" s="235"/>
      <c r="N308" s="236"/>
      <c r="O308" s="236"/>
      <c r="P308" s="236"/>
      <c r="Q308" s="236"/>
      <c r="R308" s="236"/>
      <c r="S308" s="236"/>
      <c r="T308" s="237"/>
      <c r="U308" s="13"/>
      <c r="V308" s="13"/>
      <c r="W308" s="13"/>
      <c r="X308" s="13"/>
      <c r="Y308" s="13"/>
      <c r="Z308" s="13"/>
      <c r="AA308" s="13"/>
      <c r="AB308" s="13"/>
      <c r="AC308" s="13"/>
      <c r="AD308" s="13"/>
      <c r="AE308" s="13"/>
      <c r="AT308" s="238" t="s">
        <v>204</v>
      </c>
      <c r="AU308" s="238" t="s">
        <v>84</v>
      </c>
      <c r="AV308" s="13" t="s">
        <v>84</v>
      </c>
      <c r="AW308" s="13" t="s">
        <v>39</v>
      </c>
      <c r="AX308" s="13" t="s">
        <v>77</v>
      </c>
      <c r="AY308" s="238" t="s">
        <v>194</v>
      </c>
    </row>
    <row r="309" s="14" customFormat="1">
      <c r="A309" s="14"/>
      <c r="B309" s="239"/>
      <c r="C309" s="240"/>
      <c r="D309" s="230" t="s">
        <v>204</v>
      </c>
      <c r="E309" s="241" t="s">
        <v>32</v>
      </c>
      <c r="F309" s="242" t="s">
        <v>84</v>
      </c>
      <c r="G309" s="240"/>
      <c r="H309" s="243">
        <v>1</v>
      </c>
      <c r="I309" s="244"/>
      <c r="J309" s="240"/>
      <c r="K309" s="240"/>
      <c r="L309" s="245"/>
      <c r="M309" s="246"/>
      <c r="N309" s="247"/>
      <c r="O309" s="247"/>
      <c r="P309" s="247"/>
      <c r="Q309" s="247"/>
      <c r="R309" s="247"/>
      <c r="S309" s="247"/>
      <c r="T309" s="248"/>
      <c r="U309" s="14"/>
      <c r="V309" s="14"/>
      <c r="W309" s="14"/>
      <c r="X309" s="14"/>
      <c r="Y309" s="14"/>
      <c r="Z309" s="14"/>
      <c r="AA309" s="14"/>
      <c r="AB309" s="14"/>
      <c r="AC309" s="14"/>
      <c r="AD309" s="14"/>
      <c r="AE309" s="14"/>
      <c r="AT309" s="249" t="s">
        <v>204</v>
      </c>
      <c r="AU309" s="249" t="s">
        <v>84</v>
      </c>
      <c r="AV309" s="14" t="s">
        <v>86</v>
      </c>
      <c r="AW309" s="14" t="s">
        <v>39</v>
      </c>
      <c r="AX309" s="14" t="s">
        <v>77</v>
      </c>
      <c r="AY309" s="249" t="s">
        <v>194</v>
      </c>
    </row>
    <row r="310" s="15" customFormat="1">
      <c r="A310" s="15"/>
      <c r="B310" s="250"/>
      <c r="C310" s="251"/>
      <c r="D310" s="230" t="s">
        <v>204</v>
      </c>
      <c r="E310" s="252" t="s">
        <v>32</v>
      </c>
      <c r="F310" s="253" t="s">
        <v>207</v>
      </c>
      <c r="G310" s="251"/>
      <c r="H310" s="254">
        <v>1</v>
      </c>
      <c r="I310" s="255"/>
      <c r="J310" s="251"/>
      <c r="K310" s="251"/>
      <c r="L310" s="256"/>
      <c r="M310" s="257"/>
      <c r="N310" s="258"/>
      <c r="O310" s="258"/>
      <c r="P310" s="258"/>
      <c r="Q310" s="258"/>
      <c r="R310" s="258"/>
      <c r="S310" s="258"/>
      <c r="T310" s="259"/>
      <c r="U310" s="15"/>
      <c r="V310" s="15"/>
      <c r="W310" s="15"/>
      <c r="X310" s="15"/>
      <c r="Y310" s="15"/>
      <c r="Z310" s="15"/>
      <c r="AA310" s="15"/>
      <c r="AB310" s="15"/>
      <c r="AC310" s="15"/>
      <c r="AD310" s="15"/>
      <c r="AE310" s="15"/>
      <c r="AT310" s="260" t="s">
        <v>204</v>
      </c>
      <c r="AU310" s="260" t="s">
        <v>84</v>
      </c>
      <c r="AV310" s="15" t="s">
        <v>208</v>
      </c>
      <c r="AW310" s="15" t="s">
        <v>39</v>
      </c>
      <c r="AX310" s="15" t="s">
        <v>84</v>
      </c>
      <c r="AY310" s="260" t="s">
        <v>194</v>
      </c>
    </row>
    <row r="311" s="2" customFormat="1" ht="16.5" customHeight="1">
      <c r="A311" s="39"/>
      <c r="B311" s="40"/>
      <c r="C311" s="214" t="s">
        <v>367</v>
      </c>
      <c r="D311" s="214" t="s">
        <v>197</v>
      </c>
      <c r="E311" s="215" t="s">
        <v>592</v>
      </c>
      <c r="F311" s="216" t="s">
        <v>593</v>
      </c>
      <c r="G311" s="217" t="s">
        <v>262</v>
      </c>
      <c r="H311" s="218">
        <v>6</v>
      </c>
      <c r="I311" s="219"/>
      <c r="J311" s="220">
        <f>ROUND(I311*H311,2)</f>
        <v>0</v>
      </c>
      <c r="K311" s="216" t="s">
        <v>200</v>
      </c>
      <c r="L311" s="221"/>
      <c r="M311" s="222" t="s">
        <v>32</v>
      </c>
      <c r="N311" s="223" t="s">
        <v>48</v>
      </c>
      <c r="O311" s="85"/>
      <c r="P311" s="224">
        <f>O311*H311</f>
        <v>0</v>
      </c>
      <c r="Q311" s="224">
        <v>0</v>
      </c>
      <c r="R311" s="224">
        <f>Q311*H311</f>
        <v>0</v>
      </c>
      <c r="S311" s="224">
        <v>0</v>
      </c>
      <c r="T311" s="225">
        <f>S311*H311</f>
        <v>0</v>
      </c>
      <c r="U311" s="39"/>
      <c r="V311" s="39"/>
      <c r="W311" s="39"/>
      <c r="X311" s="39"/>
      <c r="Y311" s="39"/>
      <c r="Z311" s="39"/>
      <c r="AA311" s="39"/>
      <c r="AB311" s="39"/>
      <c r="AC311" s="39"/>
      <c r="AD311" s="39"/>
      <c r="AE311" s="39"/>
      <c r="AR311" s="226" t="s">
        <v>201</v>
      </c>
      <c r="AT311" s="226" t="s">
        <v>197</v>
      </c>
      <c r="AU311" s="226" t="s">
        <v>84</v>
      </c>
      <c r="AY311" s="17" t="s">
        <v>194</v>
      </c>
      <c r="BE311" s="227">
        <f>IF(N311="základní",J311,0)</f>
        <v>0</v>
      </c>
      <c r="BF311" s="227">
        <f>IF(N311="snížená",J311,0)</f>
        <v>0</v>
      </c>
      <c r="BG311" s="227">
        <f>IF(N311="zákl. přenesená",J311,0)</f>
        <v>0</v>
      </c>
      <c r="BH311" s="227">
        <f>IF(N311="sníž. přenesená",J311,0)</f>
        <v>0</v>
      </c>
      <c r="BI311" s="227">
        <f>IF(N311="nulová",J311,0)</f>
        <v>0</v>
      </c>
      <c r="BJ311" s="17" t="s">
        <v>84</v>
      </c>
      <c r="BK311" s="227">
        <f>ROUND(I311*H311,2)</f>
        <v>0</v>
      </c>
      <c r="BL311" s="17" t="s">
        <v>202</v>
      </c>
      <c r="BM311" s="226" t="s">
        <v>594</v>
      </c>
    </row>
    <row r="312" s="13" customFormat="1">
      <c r="A312" s="13"/>
      <c r="B312" s="228"/>
      <c r="C312" s="229"/>
      <c r="D312" s="230" t="s">
        <v>204</v>
      </c>
      <c r="E312" s="231" t="s">
        <v>32</v>
      </c>
      <c r="F312" s="232" t="s">
        <v>595</v>
      </c>
      <c r="G312" s="229"/>
      <c r="H312" s="231" t="s">
        <v>32</v>
      </c>
      <c r="I312" s="233"/>
      <c r="J312" s="229"/>
      <c r="K312" s="229"/>
      <c r="L312" s="234"/>
      <c r="M312" s="235"/>
      <c r="N312" s="236"/>
      <c r="O312" s="236"/>
      <c r="P312" s="236"/>
      <c r="Q312" s="236"/>
      <c r="R312" s="236"/>
      <c r="S312" s="236"/>
      <c r="T312" s="237"/>
      <c r="U312" s="13"/>
      <c r="V312" s="13"/>
      <c r="W312" s="13"/>
      <c r="X312" s="13"/>
      <c r="Y312" s="13"/>
      <c r="Z312" s="13"/>
      <c r="AA312" s="13"/>
      <c r="AB312" s="13"/>
      <c r="AC312" s="13"/>
      <c r="AD312" s="13"/>
      <c r="AE312" s="13"/>
      <c r="AT312" s="238" t="s">
        <v>204</v>
      </c>
      <c r="AU312" s="238" t="s">
        <v>84</v>
      </c>
      <c r="AV312" s="13" t="s">
        <v>84</v>
      </c>
      <c r="AW312" s="13" t="s">
        <v>39</v>
      </c>
      <c r="AX312" s="13" t="s">
        <v>77</v>
      </c>
      <c r="AY312" s="238" t="s">
        <v>194</v>
      </c>
    </row>
    <row r="313" s="14" customFormat="1">
      <c r="A313" s="14"/>
      <c r="B313" s="239"/>
      <c r="C313" s="240"/>
      <c r="D313" s="230" t="s">
        <v>204</v>
      </c>
      <c r="E313" s="241" t="s">
        <v>32</v>
      </c>
      <c r="F313" s="242" t="s">
        <v>193</v>
      </c>
      <c r="G313" s="240"/>
      <c r="H313" s="243">
        <v>3</v>
      </c>
      <c r="I313" s="244"/>
      <c r="J313" s="240"/>
      <c r="K313" s="240"/>
      <c r="L313" s="245"/>
      <c r="M313" s="246"/>
      <c r="N313" s="247"/>
      <c r="O313" s="247"/>
      <c r="P313" s="247"/>
      <c r="Q313" s="247"/>
      <c r="R313" s="247"/>
      <c r="S313" s="247"/>
      <c r="T313" s="248"/>
      <c r="U313" s="14"/>
      <c r="V313" s="14"/>
      <c r="W313" s="14"/>
      <c r="X313" s="14"/>
      <c r="Y313" s="14"/>
      <c r="Z313" s="14"/>
      <c r="AA313" s="14"/>
      <c r="AB313" s="14"/>
      <c r="AC313" s="14"/>
      <c r="AD313" s="14"/>
      <c r="AE313" s="14"/>
      <c r="AT313" s="249" t="s">
        <v>204</v>
      </c>
      <c r="AU313" s="249" t="s">
        <v>84</v>
      </c>
      <c r="AV313" s="14" t="s">
        <v>86</v>
      </c>
      <c r="AW313" s="14" t="s">
        <v>39</v>
      </c>
      <c r="AX313" s="14" t="s">
        <v>77</v>
      </c>
      <c r="AY313" s="249" t="s">
        <v>194</v>
      </c>
    </row>
    <row r="314" s="13" customFormat="1">
      <c r="A314" s="13"/>
      <c r="B314" s="228"/>
      <c r="C314" s="229"/>
      <c r="D314" s="230" t="s">
        <v>204</v>
      </c>
      <c r="E314" s="231" t="s">
        <v>32</v>
      </c>
      <c r="F314" s="232" t="s">
        <v>596</v>
      </c>
      <c r="G314" s="229"/>
      <c r="H314" s="231" t="s">
        <v>32</v>
      </c>
      <c r="I314" s="233"/>
      <c r="J314" s="229"/>
      <c r="K314" s="229"/>
      <c r="L314" s="234"/>
      <c r="M314" s="235"/>
      <c r="N314" s="236"/>
      <c r="O314" s="236"/>
      <c r="P314" s="236"/>
      <c r="Q314" s="236"/>
      <c r="R314" s="236"/>
      <c r="S314" s="236"/>
      <c r="T314" s="237"/>
      <c r="U314" s="13"/>
      <c r="V314" s="13"/>
      <c r="W314" s="13"/>
      <c r="X314" s="13"/>
      <c r="Y314" s="13"/>
      <c r="Z314" s="13"/>
      <c r="AA314" s="13"/>
      <c r="AB314" s="13"/>
      <c r="AC314" s="13"/>
      <c r="AD314" s="13"/>
      <c r="AE314" s="13"/>
      <c r="AT314" s="238" t="s">
        <v>204</v>
      </c>
      <c r="AU314" s="238" t="s">
        <v>84</v>
      </c>
      <c r="AV314" s="13" t="s">
        <v>84</v>
      </c>
      <c r="AW314" s="13" t="s">
        <v>39</v>
      </c>
      <c r="AX314" s="13" t="s">
        <v>77</v>
      </c>
      <c r="AY314" s="238" t="s">
        <v>194</v>
      </c>
    </row>
    <row r="315" s="14" customFormat="1">
      <c r="A315" s="14"/>
      <c r="B315" s="239"/>
      <c r="C315" s="240"/>
      <c r="D315" s="230" t="s">
        <v>204</v>
      </c>
      <c r="E315" s="241" t="s">
        <v>32</v>
      </c>
      <c r="F315" s="242" t="s">
        <v>193</v>
      </c>
      <c r="G315" s="240"/>
      <c r="H315" s="243">
        <v>3</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204</v>
      </c>
      <c r="AU315" s="249" t="s">
        <v>84</v>
      </c>
      <c r="AV315" s="14" t="s">
        <v>86</v>
      </c>
      <c r="AW315" s="14" t="s">
        <v>39</v>
      </c>
      <c r="AX315" s="14" t="s">
        <v>77</v>
      </c>
      <c r="AY315" s="249" t="s">
        <v>194</v>
      </c>
    </row>
    <row r="316" s="15" customFormat="1">
      <c r="A316" s="15"/>
      <c r="B316" s="250"/>
      <c r="C316" s="251"/>
      <c r="D316" s="230" t="s">
        <v>204</v>
      </c>
      <c r="E316" s="252" t="s">
        <v>32</v>
      </c>
      <c r="F316" s="253" t="s">
        <v>207</v>
      </c>
      <c r="G316" s="251"/>
      <c r="H316" s="254">
        <v>6</v>
      </c>
      <c r="I316" s="255"/>
      <c r="J316" s="251"/>
      <c r="K316" s="251"/>
      <c r="L316" s="256"/>
      <c r="M316" s="257"/>
      <c r="N316" s="258"/>
      <c r="O316" s="258"/>
      <c r="P316" s="258"/>
      <c r="Q316" s="258"/>
      <c r="R316" s="258"/>
      <c r="S316" s="258"/>
      <c r="T316" s="259"/>
      <c r="U316" s="15"/>
      <c r="V316" s="15"/>
      <c r="W316" s="15"/>
      <c r="X316" s="15"/>
      <c r="Y316" s="15"/>
      <c r="Z316" s="15"/>
      <c r="AA316" s="15"/>
      <c r="AB316" s="15"/>
      <c r="AC316" s="15"/>
      <c r="AD316" s="15"/>
      <c r="AE316" s="15"/>
      <c r="AT316" s="260" t="s">
        <v>204</v>
      </c>
      <c r="AU316" s="260" t="s">
        <v>84</v>
      </c>
      <c r="AV316" s="15" t="s">
        <v>208</v>
      </c>
      <c r="AW316" s="15" t="s">
        <v>39</v>
      </c>
      <c r="AX316" s="15" t="s">
        <v>84</v>
      </c>
      <c r="AY316" s="260" t="s">
        <v>194</v>
      </c>
    </row>
    <row r="317" s="2" customFormat="1" ht="16.5" customHeight="1">
      <c r="A317" s="39"/>
      <c r="B317" s="40"/>
      <c r="C317" s="214" t="s">
        <v>597</v>
      </c>
      <c r="D317" s="214" t="s">
        <v>197</v>
      </c>
      <c r="E317" s="215" t="s">
        <v>598</v>
      </c>
      <c r="F317" s="216" t="s">
        <v>599</v>
      </c>
      <c r="G317" s="217" t="s">
        <v>262</v>
      </c>
      <c r="H317" s="218">
        <v>2</v>
      </c>
      <c r="I317" s="219"/>
      <c r="J317" s="220">
        <f>ROUND(I317*H317,2)</f>
        <v>0</v>
      </c>
      <c r="K317" s="216" t="s">
        <v>200</v>
      </c>
      <c r="L317" s="221"/>
      <c r="M317" s="222" t="s">
        <v>32</v>
      </c>
      <c r="N317" s="223" t="s">
        <v>48</v>
      </c>
      <c r="O317" s="85"/>
      <c r="P317" s="224">
        <f>O317*H317</f>
        <v>0</v>
      </c>
      <c r="Q317" s="224">
        <v>0</v>
      </c>
      <c r="R317" s="224">
        <f>Q317*H317</f>
        <v>0</v>
      </c>
      <c r="S317" s="224">
        <v>0</v>
      </c>
      <c r="T317" s="225">
        <f>S317*H317</f>
        <v>0</v>
      </c>
      <c r="U317" s="39"/>
      <c r="V317" s="39"/>
      <c r="W317" s="39"/>
      <c r="X317" s="39"/>
      <c r="Y317" s="39"/>
      <c r="Z317" s="39"/>
      <c r="AA317" s="39"/>
      <c r="AB317" s="39"/>
      <c r="AC317" s="39"/>
      <c r="AD317" s="39"/>
      <c r="AE317" s="39"/>
      <c r="AR317" s="226" t="s">
        <v>201</v>
      </c>
      <c r="AT317" s="226" t="s">
        <v>197</v>
      </c>
      <c r="AU317" s="226" t="s">
        <v>84</v>
      </c>
      <c r="AY317" s="17" t="s">
        <v>194</v>
      </c>
      <c r="BE317" s="227">
        <f>IF(N317="základní",J317,0)</f>
        <v>0</v>
      </c>
      <c r="BF317" s="227">
        <f>IF(N317="snížená",J317,0)</f>
        <v>0</v>
      </c>
      <c r="BG317" s="227">
        <f>IF(N317="zákl. přenesená",J317,0)</f>
        <v>0</v>
      </c>
      <c r="BH317" s="227">
        <f>IF(N317="sníž. přenesená",J317,0)</f>
        <v>0</v>
      </c>
      <c r="BI317" s="227">
        <f>IF(N317="nulová",J317,0)</f>
        <v>0</v>
      </c>
      <c r="BJ317" s="17" t="s">
        <v>84</v>
      </c>
      <c r="BK317" s="227">
        <f>ROUND(I317*H317,2)</f>
        <v>0</v>
      </c>
      <c r="BL317" s="17" t="s">
        <v>202</v>
      </c>
      <c r="BM317" s="226" t="s">
        <v>600</v>
      </c>
    </row>
    <row r="318" s="13" customFormat="1">
      <c r="A318" s="13"/>
      <c r="B318" s="228"/>
      <c r="C318" s="229"/>
      <c r="D318" s="230" t="s">
        <v>204</v>
      </c>
      <c r="E318" s="231" t="s">
        <v>32</v>
      </c>
      <c r="F318" s="232" t="s">
        <v>601</v>
      </c>
      <c r="G318" s="229"/>
      <c r="H318" s="231" t="s">
        <v>32</v>
      </c>
      <c r="I318" s="233"/>
      <c r="J318" s="229"/>
      <c r="K318" s="229"/>
      <c r="L318" s="234"/>
      <c r="M318" s="235"/>
      <c r="N318" s="236"/>
      <c r="O318" s="236"/>
      <c r="P318" s="236"/>
      <c r="Q318" s="236"/>
      <c r="R318" s="236"/>
      <c r="S318" s="236"/>
      <c r="T318" s="237"/>
      <c r="U318" s="13"/>
      <c r="V318" s="13"/>
      <c r="W318" s="13"/>
      <c r="X318" s="13"/>
      <c r="Y318" s="13"/>
      <c r="Z318" s="13"/>
      <c r="AA318" s="13"/>
      <c r="AB318" s="13"/>
      <c r="AC318" s="13"/>
      <c r="AD318" s="13"/>
      <c r="AE318" s="13"/>
      <c r="AT318" s="238" t="s">
        <v>204</v>
      </c>
      <c r="AU318" s="238" t="s">
        <v>84</v>
      </c>
      <c r="AV318" s="13" t="s">
        <v>84</v>
      </c>
      <c r="AW318" s="13" t="s">
        <v>39</v>
      </c>
      <c r="AX318" s="13" t="s">
        <v>77</v>
      </c>
      <c r="AY318" s="238" t="s">
        <v>194</v>
      </c>
    </row>
    <row r="319" s="14" customFormat="1">
      <c r="A319" s="14"/>
      <c r="B319" s="239"/>
      <c r="C319" s="240"/>
      <c r="D319" s="230" t="s">
        <v>204</v>
      </c>
      <c r="E319" s="241" t="s">
        <v>32</v>
      </c>
      <c r="F319" s="242" t="s">
        <v>84</v>
      </c>
      <c r="G319" s="240"/>
      <c r="H319" s="243">
        <v>1</v>
      </c>
      <c r="I319" s="244"/>
      <c r="J319" s="240"/>
      <c r="K319" s="240"/>
      <c r="L319" s="245"/>
      <c r="M319" s="246"/>
      <c r="N319" s="247"/>
      <c r="O319" s="247"/>
      <c r="P319" s="247"/>
      <c r="Q319" s="247"/>
      <c r="R319" s="247"/>
      <c r="S319" s="247"/>
      <c r="T319" s="248"/>
      <c r="U319" s="14"/>
      <c r="V319" s="14"/>
      <c r="W319" s="14"/>
      <c r="X319" s="14"/>
      <c r="Y319" s="14"/>
      <c r="Z319" s="14"/>
      <c r="AA319" s="14"/>
      <c r="AB319" s="14"/>
      <c r="AC319" s="14"/>
      <c r="AD319" s="14"/>
      <c r="AE319" s="14"/>
      <c r="AT319" s="249" t="s">
        <v>204</v>
      </c>
      <c r="AU319" s="249" t="s">
        <v>84</v>
      </c>
      <c r="AV319" s="14" t="s">
        <v>86</v>
      </c>
      <c r="AW319" s="14" t="s">
        <v>39</v>
      </c>
      <c r="AX319" s="14" t="s">
        <v>77</v>
      </c>
      <c r="AY319" s="249" t="s">
        <v>194</v>
      </c>
    </row>
    <row r="320" s="13" customFormat="1">
      <c r="A320" s="13"/>
      <c r="B320" s="228"/>
      <c r="C320" s="229"/>
      <c r="D320" s="230" t="s">
        <v>204</v>
      </c>
      <c r="E320" s="231" t="s">
        <v>32</v>
      </c>
      <c r="F320" s="232" t="s">
        <v>596</v>
      </c>
      <c r="G320" s="229"/>
      <c r="H320" s="231" t="s">
        <v>32</v>
      </c>
      <c r="I320" s="233"/>
      <c r="J320" s="229"/>
      <c r="K320" s="229"/>
      <c r="L320" s="234"/>
      <c r="M320" s="235"/>
      <c r="N320" s="236"/>
      <c r="O320" s="236"/>
      <c r="P320" s="236"/>
      <c r="Q320" s="236"/>
      <c r="R320" s="236"/>
      <c r="S320" s="236"/>
      <c r="T320" s="237"/>
      <c r="U320" s="13"/>
      <c r="V320" s="13"/>
      <c r="W320" s="13"/>
      <c r="X320" s="13"/>
      <c r="Y320" s="13"/>
      <c r="Z320" s="13"/>
      <c r="AA320" s="13"/>
      <c r="AB320" s="13"/>
      <c r="AC320" s="13"/>
      <c r="AD320" s="13"/>
      <c r="AE320" s="13"/>
      <c r="AT320" s="238" t="s">
        <v>204</v>
      </c>
      <c r="AU320" s="238" t="s">
        <v>84</v>
      </c>
      <c r="AV320" s="13" t="s">
        <v>84</v>
      </c>
      <c r="AW320" s="13" t="s">
        <v>39</v>
      </c>
      <c r="AX320" s="13" t="s">
        <v>77</v>
      </c>
      <c r="AY320" s="238" t="s">
        <v>194</v>
      </c>
    </row>
    <row r="321" s="14" customFormat="1">
      <c r="A321" s="14"/>
      <c r="B321" s="239"/>
      <c r="C321" s="240"/>
      <c r="D321" s="230" t="s">
        <v>204</v>
      </c>
      <c r="E321" s="241" t="s">
        <v>32</v>
      </c>
      <c r="F321" s="242" t="s">
        <v>84</v>
      </c>
      <c r="G321" s="240"/>
      <c r="H321" s="243">
        <v>1</v>
      </c>
      <c r="I321" s="244"/>
      <c r="J321" s="240"/>
      <c r="K321" s="240"/>
      <c r="L321" s="245"/>
      <c r="M321" s="246"/>
      <c r="N321" s="247"/>
      <c r="O321" s="247"/>
      <c r="P321" s="247"/>
      <c r="Q321" s="247"/>
      <c r="R321" s="247"/>
      <c r="S321" s="247"/>
      <c r="T321" s="248"/>
      <c r="U321" s="14"/>
      <c r="V321" s="14"/>
      <c r="W321" s="14"/>
      <c r="X321" s="14"/>
      <c r="Y321" s="14"/>
      <c r="Z321" s="14"/>
      <c r="AA321" s="14"/>
      <c r="AB321" s="14"/>
      <c r="AC321" s="14"/>
      <c r="AD321" s="14"/>
      <c r="AE321" s="14"/>
      <c r="AT321" s="249" t="s">
        <v>204</v>
      </c>
      <c r="AU321" s="249" t="s">
        <v>84</v>
      </c>
      <c r="AV321" s="14" t="s">
        <v>86</v>
      </c>
      <c r="AW321" s="14" t="s">
        <v>39</v>
      </c>
      <c r="AX321" s="14" t="s">
        <v>77</v>
      </c>
      <c r="AY321" s="249" t="s">
        <v>194</v>
      </c>
    </row>
    <row r="322" s="15" customFormat="1">
      <c r="A322" s="15"/>
      <c r="B322" s="250"/>
      <c r="C322" s="251"/>
      <c r="D322" s="230" t="s">
        <v>204</v>
      </c>
      <c r="E322" s="252" t="s">
        <v>32</v>
      </c>
      <c r="F322" s="253" t="s">
        <v>207</v>
      </c>
      <c r="G322" s="251"/>
      <c r="H322" s="254">
        <v>2</v>
      </c>
      <c r="I322" s="255"/>
      <c r="J322" s="251"/>
      <c r="K322" s="251"/>
      <c r="L322" s="256"/>
      <c r="M322" s="257"/>
      <c r="N322" s="258"/>
      <c r="O322" s="258"/>
      <c r="P322" s="258"/>
      <c r="Q322" s="258"/>
      <c r="R322" s="258"/>
      <c r="S322" s="258"/>
      <c r="T322" s="259"/>
      <c r="U322" s="15"/>
      <c r="V322" s="15"/>
      <c r="W322" s="15"/>
      <c r="X322" s="15"/>
      <c r="Y322" s="15"/>
      <c r="Z322" s="15"/>
      <c r="AA322" s="15"/>
      <c r="AB322" s="15"/>
      <c r="AC322" s="15"/>
      <c r="AD322" s="15"/>
      <c r="AE322" s="15"/>
      <c r="AT322" s="260" t="s">
        <v>204</v>
      </c>
      <c r="AU322" s="260" t="s">
        <v>84</v>
      </c>
      <c r="AV322" s="15" t="s">
        <v>208</v>
      </c>
      <c r="AW322" s="15" t="s">
        <v>39</v>
      </c>
      <c r="AX322" s="15" t="s">
        <v>84</v>
      </c>
      <c r="AY322" s="260" t="s">
        <v>194</v>
      </c>
    </row>
    <row r="323" s="2" customFormat="1" ht="16.5" customHeight="1">
      <c r="A323" s="39"/>
      <c r="B323" s="40"/>
      <c r="C323" s="214" t="s">
        <v>328</v>
      </c>
      <c r="D323" s="214" t="s">
        <v>197</v>
      </c>
      <c r="E323" s="215" t="s">
        <v>602</v>
      </c>
      <c r="F323" s="216" t="s">
        <v>603</v>
      </c>
      <c r="G323" s="217" t="s">
        <v>262</v>
      </c>
      <c r="H323" s="218">
        <v>7</v>
      </c>
      <c r="I323" s="219"/>
      <c r="J323" s="220">
        <f>ROUND(I323*H323,2)</f>
        <v>0</v>
      </c>
      <c r="K323" s="216" t="s">
        <v>200</v>
      </c>
      <c r="L323" s="221"/>
      <c r="M323" s="222" t="s">
        <v>32</v>
      </c>
      <c r="N323" s="223" t="s">
        <v>48</v>
      </c>
      <c r="O323" s="85"/>
      <c r="P323" s="224">
        <f>O323*H323</f>
        <v>0</v>
      </c>
      <c r="Q323" s="224">
        <v>0</v>
      </c>
      <c r="R323" s="224">
        <f>Q323*H323</f>
        <v>0</v>
      </c>
      <c r="S323" s="224">
        <v>0</v>
      </c>
      <c r="T323" s="225">
        <f>S323*H323</f>
        <v>0</v>
      </c>
      <c r="U323" s="39"/>
      <c r="V323" s="39"/>
      <c r="W323" s="39"/>
      <c r="X323" s="39"/>
      <c r="Y323" s="39"/>
      <c r="Z323" s="39"/>
      <c r="AA323" s="39"/>
      <c r="AB323" s="39"/>
      <c r="AC323" s="39"/>
      <c r="AD323" s="39"/>
      <c r="AE323" s="39"/>
      <c r="AR323" s="226" t="s">
        <v>201</v>
      </c>
      <c r="AT323" s="226" t="s">
        <v>197</v>
      </c>
      <c r="AU323" s="226" t="s">
        <v>84</v>
      </c>
      <c r="AY323" s="17" t="s">
        <v>194</v>
      </c>
      <c r="BE323" s="227">
        <f>IF(N323="základní",J323,0)</f>
        <v>0</v>
      </c>
      <c r="BF323" s="227">
        <f>IF(N323="snížená",J323,0)</f>
        <v>0</v>
      </c>
      <c r="BG323" s="227">
        <f>IF(N323="zákl. přenesená",J323,0)</f>
        <v>0</v>
      </c>
      <c r="BH323" s="227">
        <f>IF(N323="sníž. přenesená",J323,0)</f>
        <v>0</v>
      </c>
      <c r="BI323" s="227">
        <f>IF(N323="nulová",J323,0)</f>
        <v>0</v>
      </c>
      <c r="BJ323" s="17" t="s">
        <v>84</v>
      </c>
      <c r="BK323" s="227">
        <f>ROUND(I323*H323,2)</f>
        <v>0</v>
      </c>
      <c r="BL323" s="17" t="s">
        <v>202</v>
      </c>
      <c r="BM323" s="226" t="s">
        <v>604</v>
      </c>
    </row>
    <row r="324" s="13" customFormat="1">
      <c r="A324" s="13"/>
      <c r="B324" s="228"/>
      <c r="C324" s="229"/>
      <c r="D324" s="230" t="s">
        <v>204</v>
      </c>
      <c r="E324" s="231" t="s">
        <v>32</v>
      </c>
      <c r="F324" s="232" t="s">
        <v>595</v>
      </c>
      <c r="G324" s="229"/>
      <c r="H324" s="231" t="s">
        <v>32</v>
      </c>
      <c r="I324" s="233"/>
      <c r="J324" s="229"/>
      <c r="K324" s="229"/>
      <c r="L324" s="234"/>
      <c r="M324" s="235"/>
      <c r="N324" s="236"/>
      <c r="O324" s="236"/>
      <c r="P324" s="236"/>
      <c r="Q324" s="236"/>
      <c r="R324" s="236"/>
      <c r="S324" s="236"/>
      <c r="T324" s="237"/>
      <c r="U324" s="13"/>
      <c r="V324" s="13"/>
      <c r="W324" s="13"/>
      <c r="X324" s="13"/>
      <c r="Y324" s="13"/>
      <c r="Z324" s="13"/>
      <c r="AA324" s="13"/>
      <c r="AB324" s="13"/>
      <c r="AC324" s="13"/>
      <c r="AD324" s="13"/>
      <c r="AE324" s="13"/>
      <c r="AT324" s="238" t="s">
        <v>204</v>
      </c>
      <c r="AU324" s="238" t="s">
        <v>84</v>
      </c>
      <c r="AV324" s="13" t="s">
        <v>84</v>
      </c>
      <c r="AW324" s="13" t="s">
        <v>39</v>
      </c>
      <c r="AX324" s="13" t="s">
        <v>77</v>
      </c>
      <c r="AY324" s="238" t="s">
        <v>194</v>
      </c>
    </row>
    <row r="325" s="14" customFormat="1">
      <c r="A325" s="14"/>
      <c r="B325" s="239"/>
      <c r="C325" s="240"/>
      <c r="D325" s="230" t="s">
        <v>204</v>
      </c>
      <c r="E325" s="241" t="s">
        <v>32</v>
      </c>
      <c r="F325" s="242" t="s">
        <v>208</v>
      </c>
      <c r="G325" s="240"/>
      <c r="H325" s="243">
        <v>4</v>
      </c>
      <c r="I325" s="244"/>
      <c r="J325" s="240"/>
      <c r="K325" s="240"/>
      <c r="L325" s="245"/>
      <c r="M325" s="246"/>
      <c r="N325" s="247"/>
      <c r="O325" s="247"/>
      <c r="P325" s="247"/>
      <c r="Q325" s="247"/>
      <c r="R325" s="247"/>
      <c r="S325" s="247"/>
      <c r="T325" s="248"/>
      <c r="U325" s="14"/>
      <c r="V325" s="14"/>
      <c r="W325" s="14"/>
      <c r="X325" s="14"/>
      <c r="Y325" s="14"/>
      <c r="Z325" s="14"/>
      <c r="AA325" s="14"/>
      <c r="AB325" s="14"/>
      <c r="AC325" s="14"/>
      <c r="AD325" s="14"/>
      <c r="AE325" s="14"/>
      <c r="AT325" s="249" t="s">
        <v>204</v>
      </c>
      <c r="AU325" s="249" t="s">
        <v>84</v>
      </c>
      <c r="AV325" s="14" t="s">
        <v>86</v>
      </c>
      <c r="AW325" s="14" t="s">
        <v>39</v>
      </c>
      <c r="AX325" s="14" t="s">
        <v>77</v>
      </c>
      <c r="AY325" s="249" t="s">
        <v>194</v>
      </c>
    </row>
    <row r="326" s="13" customFormat="1">
      <c r="A326" s="13"/>
      <c r="B326" s="228"/>
      <c r="C326" s="229"/>
      <c r="D326" s="230" t="s">
        <v>204</v>
      </c>
      <c r="E326" s="231" t="s">
        <v>32</v>
      </c>
      <c r="F326" s="232" t="s">
        <v>596</v>
      </c>
      <c r="G326" s="229"/>
      <c r="H326" s="231" t="s">
        <v>32</v>
      </c>
      <c r="I326" s="233"/>
      <c r="J326" s="229"/>
      <c r="K326" s="229"/>
      <c r="L326" s="234"/>
      <c r="M326" s="235"/>
      <c r="N326" s="236"/>
      <c r="O326" s="236"/>
      <c r="P326" s="236"/>
      <c r="Q326" s="236"/>
      <c r="R326" s="236"/>
      <c r="S326" s="236"/>
      <c r="T326" s="237"/>
      <c r="U326" s="13"/>
      <c r="V326" s="13"/>
      <c r="W326" s="13"/>
      <c r="X326" s="13"/>
      <c r="Y326" s="13"/>
      <c r="Z326" s="13"/>
      <c r="AA326" s="13"/>
      <c r="AB326" s="13"/>
      <c r="AC326" s="13"/>
      <c r="AD326" s="13"/>
      <c r="AE326" s="13"/>
      <c r="AT326" s="238" t="s">
        <v>204</v>
      </c>
      <c r="AU326" s="238" t="s">
        <v>84</v>
      </c>
      <c r="AV326" s="13" t="s">
        <v>84</v>
      </c>
      <c r="AW326" s="13" t="s">
        <v>39</v>
      </c>
      <c r="AX326" s="13" t="s">
        <v>77</v>
      </c>
      <c r="AY326" s="238" t="s">
        <v>194</v>
      </c>
    </row>
    <row r="327" s="14" customFormat="1">
      <c r="A327" s="14"/>
      <c r="B327" s="239"/>
      <c r="C327" s="240"/>
      <c r="D327" s="230" t="s">
        <v>204</v>
      </c>
      <c r="E327" s="241" t="s">
        <v>32</v>
      </c>
      <c r="F327" s="242" t="s">
        <v>193</v>
      </c>
      <c r="G327" s="240"/>
      <c r="H327" s="243">
        <v>3</v>
      </c>
      <c r="I327" s="244"/>
      <c r="J327" s="240"/>
      <c r="K327" s="240"/>
      <c r="L327" s="245"/>
      <c r="M327" s="246"/>
      <c r="N327" s="247"/>
      <c r="O327" s="247"/>
      <c r="P327" s="247"/>
      <c r="Q327" s="247"/>
      <c r="R327" s="247"/>
      <c r="S327" s="247"/>
      <c r="T327" s="248"/>
      <c r="U327" s="14"/>
      <c r="V327" s="14"/>
      <c r="W327" s="14"/>
      <c r="X327" s="14"/>
      <c r="Y327" s="14"/>
      <c r="Z327" s="14"/>
      <c r="AA327" s="14"/>
      <c r="AB327" s="14"/>
      <c r="AC327" s="14"/>
      <c r="AD327" s="14"/>
      <c r="AE327" s="14"/>
      <c r="AT327" s="249" t="s">
        <v>204</v>
      </c>
      <c r="AU327" s="249" t="s">
        <v>84</v>
      </c>
      <c r="AV327" s="14" t="s">
        <v>86</v>
      </c>
      <c r="AW327" s="14" t="s">
        <v>39</v>
      </c>
      <c r="AX327" s="14" t="s">
        <v>77</v>
      </c>
      <c r="AY327" s="249" t="s">
        <v>194</v>
      </c>
    </row>
    <row r="328" s="15" customFormat="1">
      <c r="A328" s="15"/>
      <c r="B328" s="250"/>
      <c r="C328" s="251"/>
      <c r="D328" s="230" t="s">
        <v>204</v>
      </c>
      <c r="E328" s="252" t="s">
        <v>32</v>
      </c>
      <c r="F328" s="253" t="s">
        <v>207</v>
      </c>
      <c r="G328" s="251"/>
      <c r="H328" s="254">
        <v>7</v>
      </c>
      <c r="I328" s="255"/>
      <c r="J328" s="251"/>
      <c r="K328" s="251"/>
      <c r="L328" s="256"/>
      <c r="M328" s="257"/>
      <c r="N328" s="258"/>
      <c r="O328" s="258"/>
      <c r="P328" s="258"/>
      <c r="Q328" s="258"/>
      <c r="R328" s="258"/>
      <c r="S328" s="258"/>
      <c r="T328" s="259"/>
      <c r="U328" s="15"/>
      <c r="V328" s="15"/>
      <c r="W328" s="15"/>
      <c r="X328" s="15"/>
      <c r="Y328" s="15"/>
      <c r="Z328" s="15"/>
      <c r="AA328" s="15"/>
      <c r="AB328" s="15"/>
      <c r="AC328" s="15"/>
      <c r="AD328" s="15"/>
      <c r="AE328" s="15"/>
      <c r="AT328" s="260" t="s">
        <v>204</v>
      </c>
      <c r="AU328" s="260" t="s">
        <v>84</v>
      </c>
      <c r="AV328" s="15" t="s">
        <v>208</v>
      </c>
      <c r="AW328" s="15" t="s">
        <v>39</v>
      </c>
      <c r="AX328" s="15" t="s">
        <v>84</v>
      </c>
      <c r="AY328" s="260" t="s">
        <v>194</v>
      </c>
    </row>
    <row r="329" s="2" customFormat="1" ht="16.5" customHeight="1">
      <c r="A329" s="39"/>
      <c r="B329" s="40"/>
      <c r="C329" s="261" t="s">
        <v>605</v>
      </c>
      <c r="D329" s="261" t="s">
        <v>222</v>
      </c>
      <c r="E329" s="262" t="s">
        <v>606</v>
      </c>
      <c r="F329" s="263" t="s">
        <v>607</v>
      </c>
      <c r="G329" s="264" t="s">
        <v>262</v>
      </c>
      <c r="H329" s="265">
        <v>15</v>
      </c>
      <c r="I329" s="266"/>
      <c r="J329" s="267">
        <f>ROUND(I329*H329,2)</f>
        <v>0</v>
      </c>
      <c r="K329" s="263" t="s">
        <v>200</v>
      </c>
      <c r="L329" s="45"/>
      <c r="M329" s="268" t="s">
        <v>32</v>
      </c>
      <c r="N329" s="269" t="s">
        <v>48</v>
      </c>
      <c r="O329" s="85"/>
      <c r="P329" s="224">
        <f>O329*H329</f>
        <v>0</v>
      </c>
      <c r="Q329" s="224">
        <v>0</v>
      </c>
      <c r="R329" s="224">
        <f>Q329*H329</f>
        <v>0</v>
      </c>
      <c r="S329" s="224">
        <v>0</v>
      </c>
      <c r="T329" s="225">
        <f>S329*H329</f>
        <v>0</v>
      </c>
      <c r="U329" s="39"/>
      <c r="V329" s="39"/>
      <c r="W329" s="39"/>
      <c r="X329" s="39"/>
      <c r="Y329" s="39"/>
      <c r="Z329" s="39"/>
      <c r="AA329" s="39"/>
      <c r="AB329" s="39"/>
      <c r="AC329" s="39"/>
      <c r="AD329" s="39"/>
      <c r="AE329" s="39"/>
      <c r="AR329" s="226" t="s">
        <v>208</v>
      </c>
      <c r="AT329" s="226" t="s">
        <v>222</v>
      </c>
      <c r="AU329" s="226" t="s">
        <v>84</v>
      </c>
      <c r="AY329" s="17" t="s">
        <v>194</v>
      </c>
      <c r="BE329" s="227">
        <f>IF(N329="základní",J329,0)</f>
        <v>0</v>
      </c>
      <c r="BF329" s="227">
        <f>IF(N329="snížená",J329,0)</f>
        <v>0</v>
      </c>
      <c r="BG329" s="227">
        <f>IF(N329="zákl. přenesená",J329,0)</f>
        <v>0</v>
      </c>
      <c r="BH329" s="227">
        <f>IF(N329="sníž. přenesená",J329,0)</f>
        <v>0</v>
      </c>
      <c r="BI329" s="227">
        <f>IF(N329="nulová",J329,0)</f>
        <v>0</v>
      </c>
      <c r="BJ329" s="17" t="s">
        <v>84</v>
      </c>
      <c r="BK329" s="227">
        <f>ROUND(I329*H329,2)</f>
        <v>0</v>
      </c>
      <c r="BL329" s="17" t="s">
        <v>208</v>
      </c>
      <c r="BM329" s="226" t="s">
        <v>608</v>
      </c>
    </row>
    <row r="330" s="2" customFormat="1" ht="24.15" customHeight="1">
      <c r="A330" s="39"/>
      <c r="B330" s="40"/>
      <c r="C330" s="261" t="s">
        <v>609</v>
      </c>
      <c r="D330" s="261" t="s">
        <v>222</v>
      </c>
      <c r="E330" s="262" t="s">
        <v>610</v>
      </c>
      <c r="F330" s="263" t="s">
        <v>611</v>
      </c>
      <c r="G330" s="264" t="s">
        <v>262</v>
      </c>
      <c r="H330" s="265">
        <v>1</v>
      </c>
      <c r="I330" s="266"/>
      <c r="J330" s="267">
        <f>ROUND(I330*H330,2)</f>
        <v>0</v>
      </c>
      <c r="K330" s="263" t="s">
        <v>200</v>
      </c>
      <c r="L330" s="45"/>
      <c r="M330" s="268" t="s">
        <v>32</v>
      </c>
      <c r="N330" s="269" t="s">
        <v>48</v>
      </c>
      <c r="O330" s="85"/>
      <c r="P330" s="224">
        <f>O330*H330</f>
        <v>0</v>
      </c>
      <c r="Q330" s="224">
        <v>0</v>
      </c>
      <c r="R330" s="224">
        <f>Q330*H330</f>
        <v>0</v>
      </c>
      <c r="S330" s="224">
        <v>0</v>
      </c>
      <c r="T330" s="225">
        <f>S330*H330</f>
        <v>0</v>
      </c>
      <c r="U330" s="39"/>
      <c r="V330" s="39"/>
      <c r="W330" s="39"/>
      <c r="X330" s="39"/>
      <c r="Y330" s="39"/>
      <c r="Z330" s="39"/>
      <c r="AA330" s="39"/>
      <c r="AB330" s="39"/>
      <c r="AC330" s="39"/>
      <c r="AD330" s="39"/>
      <c r="AE330" s="39"/>
      <c r="AR330" s="226" t="s">
        <v>84</v>
      </c>
      <c r="AT330" s="226" t="s">
        <v>222</v>
      </c>
      <c r="AU330" s="226" t="s">
        <v>84</v>
      </c>
      <c r="AY330" s="17" t="s">
        <v>194</v>
      </c>
      <c r="BE330" s="227">
        <f>IF(N330="základní",J330,0)</f>
        <v>0</v>
      </c>
      <c r="BF330" s="227">
        <f>IF(N330="snížená",J330,0)</f>
        <v>0</v>
      </c>
      <c r="BG330" s="227">
        <f>IF(N330="zákl. přenesená",J330,0)</f>
        <v>0</v>
      </c>
      <c r="BH330" s="227">
        <f>IF(N330="sníž. přenesená",J330,0)</f>
        <v>0</v>
      </c>
      <c r="BI330" s="227">
        <f>IF(N330="nulová",J330,0)</f>
        <v>0</v>
      </c>
      <c r="BJ330" s="17" t="s">
        <v>84</v>
      </c>
      <c r="BK330" s="227">
        <f>ROUND(I330*H330,2)</f>
        <v>0</v>
      </c>
      <c r="BL330" s="17" t="s">
        <v>84</v>
      </c>
      <c r="BM330" s="226" t="s">
        <v>612</v>
      </c>
    </row>
    <row r="331" s="2" customFormat="1">
      <c r="A331" s="39"/>
      <c r="B331" s="40"/>
      <c r="C331" s="41"/>
      <c r="D331" s="230" t="s">
        <v>226</v>
      </c>
      <c r="E331" s="41"/>
      <c r="F331" s="270" t="s">
        <v>613</v>
      </c>
      <c r="G331" s="41"/>
      <c r="H331" s="41"/>
      <c r="I331" s="271"/>
      <c r="J331" s="41"/>
      <c r="K331" s="41"/>
      <c r="L331" s="45"/>
      <c r="M331" s="272"/>
      <c r="N331" s="273"/>
      <c r="O331" s="85"/>
      <c r="P331" s="85"/>
      <c r="Q331" s="85"/>
      <c r="R331" s="85"/>
      <c r="S331" s="85"/>
      <c r="T331" s="86"/>
      <c r="U331" s="39"/>
      <c r="V331" s="39"/>
      <c r="W331" s="39"/>
      <c r="X331" s="39"/>
      <c r="Y331" s="39"/>
      <c r="Z331" s="39"/>
      <c r="AA331" s="39"/>
      <c r="AB331" s="39"/>
      <c r="AC331" s="39"/>
      <c r="AD331" s="39"/>
      <c r="AE331" s="39"/>
      <c r="AT331" s="17" t="s">
        <v>226</v>
      </c>
      <c r="AU331" s="17" t="s">
        <v>84</v>
      </c>
    </row>
    <row r="332" s="12" customFormat="1" ht="22.8" customHeight="1">
      <c r="A332" s="12"/>
      <c r="B332" s="198"/>
      <c r="C332" s="199"/>
      <c r="D332" s="200" t="s">
        <v>76</v>
      </c>
      <c r="E332" s="212" t="s">
        <v>614</v>
      </c>
      <c r="F332" s="212" t="s">
        <v>615</v>
      </c>
      <c r="G332" s="199"/>
      <c r="H332" s="199"/>
      <c r="I332" s="202"/>
      <c r="J332" s="213">
        <f>BK332</f>
        <v>0</v>
      </c>
      <c r="K332" s="199"/>
      <c r="L332" s="204"/>
      <c r="M332" s="205"/>
      <c r="N332" s="206"/>
      <c r="O332" s="206"/>
      <c r="P332" s="207">
        <f>SUM(P333:P346)</f>
        <v>0</v>
      </c>
      <c r="Q332" s="206"/>
      <c r="R332" s="207">
        <f>SUM(R333:R346)</f>
        <v>0</v>
      </c>
      <c r="S332" s="206"/>
      <c r="T332" s="208">
        <f>SUM(T333:T346)</f>
        <v>0</v>
      </c>
      <c r="U332" s="12"/>
      <c r="V332" s="12"/>
      <c r="W332" s="12"/>
      <c r="X332" s="12"/>
      <c r="Y332" s="12"/>
      <c r="Z332" s="12"/>
      <c r="AA332" s="12"/>
      <c r="AB332" s="12"/>
      <c r="AC332" s="12"/>
      <c r="AD332" s="12"/>
      <c r="AE332" s="12"/>
      <c r="AR332" s="209" t="s">
        <v>84</v>
      </c>
      <c r="AT332" s="210" t="s">
        <v>76</v>
      </c>
      <c r="AU332" s="210" t="s">
        <v>84</v>
      </c>
      <c r="AY332" s="209" t="s">
        <v>194</v>
      </c>
      <c r="BK332" s="211">
        <f>SUM(BK333:BK346)</f>
        <v>0</v>
      </c>
    </row>
    <row r="333" s="2" customFormat="1" ht="16.5" customHeight="1">
      <c r="A333" s="39"/>
      <c r="B333" s="40"/>
      <c r="C333" s="214" t="s">
        <v>616</v>
      </c>
      <c r="D333" s="214" t="s">
        <v>197</v>
      </c>
      <c r="E333" s="215" t="s">
        <v>617</v>
      </c>
      <c r="F333" s="216" t="s">
        <v>618</v>
      </c>
      <c r="G333" s="217" t="s">
        <v>262</v>
      </c>
      <c r="H333" s="218">
        <v>23</v>
      </c>
      <c r="I333" s="219"/>
      <c r="J333" s="220">
        <f>ROUND(I333*H333,2)</f>
        <v>0</v>
      </c>
      <c r="K333" s="216" t="s">
        <v>200</v>
      </c>
      <c r="L333" s="221"/>
      <c r="M333" s="222" t="s">
        <v>32</v>
      </c>
      <c r="N333" s="223" t="s">
        <v>48</v>
      </c>
      <c r="O333" s="85"/>
      <c r="P333" s="224">
        <f>O333*H333</f>
        <v>0</v>
      </c>
      <c r="Q333" s="224">
        <v>0</v>
      </c>
      <c r="R333" s="224">
        <f>Q333*H333</f>
        <v>0</v>
      </c>
      <c r="S333" s="224">
        <v>0</v>
      </c>
      <c r="T333" s="225">
        <f>S333*H333</f>
        <v>0</v>
      </c>
      <c r="U333" s="39"/>
      <c r="V333" s="39"/>
      <c r="W333" s="39"/>
      <c r="X333" s="39"/>
      <c r="Y333" s="39"/>
      <c r="Z333" s="39"/>
      <c r="AA333" s="39"/>
      <c r="AB333" s="39"/>
      <c r="AC333" s="39"/>
      <c r="AD333" s="39"/>
      <c r="AE333" s="39"/>
      <c r="AR333" s="226" t="s">
        <v>201</v>
      </c>
      <c r="AT333" s="226" t="s">
        <v>197</v>
      </c>
      <c r="AU333" s="226" t="s">
        <v>86</v>
      </c>
      <c r="AY333" s="17" t="s">
        <v>194</v>
      </c>
      <c r="BE333" s="227">
        <f>IF(N333="základní",J333,0)</f>
        <v>0</v>
      </c>
      <c r="BF333" s="227">
        <f>IF(N333="snížená",J333,0)</f>
        <v>0</v>
      </c>
      <c r="BG333" s="227">
        <f>IF(N333="zákl. přenesená",J333,0)</f>
        <v>0</v>
      </c>
      <c r="BH333" s="227">
        <f>IF(N333="sníž. přenesená",J333,0)</f>
        <v>0</v>
      </c>
      <c r="BI333" s="227">
        <f>IF(N333="nulová",J333,0)</f>
        <v>0</v>
      </c>
      <c r="BJ333" s="17" t="s">
        <v>84</v>
      </c>
      <c r="BK333" s="227">
        <f>ROUND(I333*H333,2)</f>
        <v>0</v>
      </c>
      <c r="BL333" s="17" t="s">
        <v>202</v>
      </c>
      <c r="BM333" s="226" t="s">
        <v>619</v>
      </c>
    </row>
    <row r="334" s="13" customFormat="1">
      <c r="A334" s="13"/>
      <c r="B334" s="228"/>
      <c r="C334" s="229"/>
      <c r="D334" s="230" t="s">
        <v>204</v>
      </c>
      <c r="E334" s="231" t="s">
        <v>32</v>
      </c>
      <c r="F334" s="232" t="s">
        <v>620</v>
      </c>
      <c r="G334" s="229"/>
      <c r="H334" s="231" t="s">
        <v>32</v>
      </c>
      <c r="I334" s="233"/>
      <c r="J334" s="229"/>
      <c r="K334" s="229"/>
      <c r="L334" s="234"/>
      <c r="M334" s="235"/>
      <c r="N334" s="236"/>
      <c r="O334" s="236"/>
      <c r="P334" s="236"/>
      <c r="Q334" s="236"/>
      <c r="R334" s="236"/>
      <c r="S334" s="236"/>
      <c r="T334" s="237"/>
      <c r="U334" s="13"/>
      <c r="V334" s="13"/>
      <c r="W334" s="13"/>
      <c r="X334" s="13"/>
      <c r="Y334" s="13"/>
      <c r="Z334" s="13"/>
      <c r="AA334" s="13"/>
      <c r="AB334" s="13"/>
      <c r="AC334" s="13"/>
      <c r="AD334" s="13"/>
      <c r="AE334" s="13"/>
      <c r="AT334" s="238" t="s">
        <v>204</v>
      </c>
      <c r="AU334" s="238" t="s">
        <v>86</v>
      </c>
      <c r="AV334" s="13" t="s">
        <v>84</v>
      </c>
      <c r="AW334" s="13" t="s">
        <v>39</v>
      </c>
      <c r="AX334" s="13" t="s">
        <v>77</v>
      </c>
      <c r="AY334" s="238" t="s">
        <v>194</v>
      </c>
    </row>
    <row r="335" s="14" customFormat="1">
      <c r="A335" s="14"/>
      <c r="B335" s="239"/>
      <c r="C335" s="240"/>
      <c r="D335" s="230" t="s">
        <v>204</v>
      </c>
      <c r="E335" s="241" t="s">
        <v>32</v>
      </c>
      <c r="F335" s="242" t="s">
        <v>621</v>
      </c>
      <c r="G335" s="240"/>
      <c r="H335" s="243">
        <v>23</v>
      </c>
      <c r="I335" s="244"/>
      <c r="J335" s="240"/>
      <c r="K335" s="240"/>
      <c r="L335" s="245"/>
      <c r="M335" s="246"/>
      <c r="N335" s="247"/>
      <c r="O335" s="247"/>
      <c r="P335" s="247"/>
      <c r="Q335" s="247"/>
      <c r="R335" s="247"/>
      <c r="S335" s="247"/>
      <c r="T335" s="248"/>
      <c r="U335" s="14"/>
      <c r="V335" s="14"/>
      <c r="W335" s="14"/>
      <c r="X335" s="14"/>
      <c r="Y335" s="14"/>
      <c r="Z335" s="14"/>
      <c r="AA335" s="14"/>
      <c r="AB335" s="14"/>
      <c r="AC335" s="14"/>
      <c r="AD335" s="14"/>
      <c r="AE335" s="14"/>
      <c r="AT335" s="249" t="s">
        <v>204</v>
      </c>
      <c r="AU335" s="249" t="s">
        <v>86</v>
      </c>
      <c r="AV335" s="14" t="s">
        <v>86</v>
      </c>
      <c r="AW335" s="14" t="s">
        <v>39</v>
      </c>
      <c r="AX335" s="14" t="s">
        <v>77</v>
      </c>
      <c r="AY335" s="249" t="s">
        <v>194</v>
      </c>
    </row>
    <row r="336" s="15" customFormat="1">
      <c r="A336" s="15"/>
      <c r="B336" s="250"/>
      <c r="C336" s="251"/>
      <c r="D336" s="230" t="s">
        <v>204</v>
      </c>
      <c r="E336" s="252" t="s">
        <v>32</v>
      </c>
      <c r="F336" s="253" t="s">
        <v>207</v>
      </c>
      <c r="G336" s="251"/>
      <c r="H336" s="254">
        <v>23</v>
      </c>
      <c r="I336" s="255"/>
      <c r="J336" s="251"/>
      <c r="K336" s="251"/>
      <c r="L336" s="256"/>
      <c r="M336" s="257"/>
      <c r="N336" s="258"/>
      <c r="O336" s="258"/>
      <c r="P336" s="258"/>
      <c r="Q336" s="258"/>
      <c r="R336" s="258"/>
      <c r="S336" s="258"/>
      <c r="T336" s="259"/>
      <c r="U336" s="15"/>
      <c r="V336" s="15"/>
      <c r="W336" s="15"/>
      <c r="X336" s="15"/>
      <c r="Y336" s="15"/>
      <c r="Z336" s="15"/>
      <c r="AA336" s="15"/>
      <c r="AB336" s="15"/>
      <c r="AC336" s="15"/>
      <c r="AD336" s="15"/>
      <c r="AE336" s="15"/>
      <c r="AT336" s="260" t="s">
        <v>204</v>
      </c>
      <c r="AU336" s="260" t="s">
        <v>86</v>
      </c>
      <c r="AV336" s="15" t="s">
        <v>208</v>
      </c>
      <c r="AW336" s="15" t="s">
        <v>39</v>
      </c>
      <c r="AX336" s="15" t="s">
        <v>84</v>
      </c>
      <c r="AY336" s="260" t="s">
        <v>194</v>
      </c>
    </row>
    <row r="337" s="2" customFormat="1" ht="16.5" customHeight="1">
      <c r="A337" s="39"/>
      <c r="B337" s="40"/>
      <c r="C337" s="261" t="s">
        <v>622</v>
      </c>
      <c r="D337" s="261" t="s">
        <v>222</v>
      </c>
      <c r="E337" s="262" t="s">
        <v>623</v>
      </c>
      <c r="F337" s="263" t="s">
        <v>624</v>
      </c>
      <c r="G337" s="264" t="s">
        <v>262</v>
      </c>
      <c r="H337" s="265">
        <v>23</v>
      </c>
      <c r="I337" s="266"/>
      <c r="J337" s="267">
        <f>ROUND(I337*H337,2)</f>
        <v>0</v>
      </c>
      <c r="K337" s="263" t="s">
        <v>200</v>
      </c>
      <c r="L337" s="45"/>
      <c r="M337" s="268" t="s">
        <v>32</v>
      </c>
      <c r="N337" s="269" t="s">
        <v>48</v>
      </c>
      <c r="O337" s="85"/>
      <c r="P337" s="224">
        <f>O337*H337</f>
        <v>0</v>
      </c>
      <c r="Q337" s="224">
        <v>0</v>
      </c>
      <c r="R337" s="224">
        <f>Q337*H337</f>
        <v>0</v>
      </c>
      <c r="S337" s="224">
        <v>0</v>
      </c>
      <c r="T337" s="225">
        <f>S337*H337</f>
        <v>0</v>
      </c>
      <c r="U337" s="39"/>
      <c r="V337" s="39"/>
      <c r="W337" s="39"/>
      <c r="X337" s="39"/>
      <c r="Y337" s="39"/>
      <c r="Z337" s="39"/>
      <c r="AA337" s="39"/>
      <c r="AB337" s="39"/>
      <c r="AC337" s="39"/>
      <c r="AD337" s="39"/>
      <c r="AE337" s="39"/>
      <c r="AR337" s="226" t="s">
        <v>208</v>
      </c>
      <c r="AT337" s="226" t="s">
        <v>222</v>
      </c>
      <c r="AU337" s="226" t="s">
        <v>86</v>
      </c>
      <c r="AY337" s="17" t="s">
        <v>194</v>
      </c>
      <c r="BE337" s="227">
        <f>IF(N337="základní",J337,0)</f>
        <v>0</v>
      </c>
      <c r="BF337" s="227">
        <f>IF(N337="snížená",J337,0)</f>
        <v>0</v>
      </c>
      <c r="BG337" s="227">
        <f>IF(N337="zákl. přenesená",J337,0)</f>
        <v>0</v>
      </c>
      <c r="BH337" s="227">
        <f>IF(N337="sníž. přenesená",J337,0)</f>
        <v>0</v>
      </c>
      <c r="BI337" s="227">
        <f>IF(N337="nulová",J337,0)</f>
        <v>0</v>
      </c>
      <c r="BJ337" s="17" t="s">
        <v>84</v>
      </c>
      <c r="BK337" s="227">
        <f>ROUND(I337*H337,2)</f>
        <v>0</v>
      </c>
      <c r="BL337" s="17" t="s">
        <v>208</v>
      </c>
      <c r="BM337" s="226" t="s">
        <v>625</v>
      </c>
    </row>
    <row r="338" s="2" customFormat="1" ht="16.5" customHeight="1">
      <c r="A338" s="39"/>
      <c r="B338" s="40"/>
      <c r="C338" s="214" t="s">
        <v>626</v>
      </c>
      <c r="D338" s="214" t="s">
        <v>197</v>
      </c>
      <c r="E338" s="215" t="s">
        <v>627</v>
      </c>
      <c r="F338" s="216" t="s">
        <v>628</v>
      </c>
      <c r="G338" s="217" t="s">
        <v>262</v>
      </c>
      <c r="H338" s="218">
        <v>6</v>
      </c>
      <c r="I338" s="219"/>
      <c r="J338" s="220">
        <f>ROUND(I338*H338,2)</f>
        <v>0</v>
      </c>
      <c r="K338" s="216" t="s">
        <v>200</v>
      </c>
      <c r="L338" s="221"/>
      <c r="M338" s="222" t="s">
        <v>32</v>
      </c>
      <c r="N338" s="223" t="s">
        <v>48</v>
      </c>
      <c r="O338" s="85"/>
      <c r="P338" s="224">
        <f>O338*H338</f>
        <v>0</v>
      </c>
      <c r="Q338" s="224">
        <v>0</v>
      </c>
      <c r="R338" s="224">
        <f>Q338*H338</f>
        <v>0</v>
      </c>
      <c r="S338" s="224">
        <v>0</v>
      </c>
      <c r="T338" s="225">
        <f>S338*H338</f>
        <v>0</v>
      </c>
      <c r="U338" s="39"/>
      <c r="V338" s="39"/>
      <c r="W338" s="39"/>
      <c r="X338" s="39"/>
      <c r="Y338" s="39"/>
      <c r="Z338" s="39"/>
      <c r="AA338" s="39"/>
      <c r="AB338" s="39"/>
      <c r="AC338" s="39"/>
      <c r="AD338" s="39"/>
      <c r="AE338" s="39"/>
      <c r="AR338" s="226" t="s">
        <v>524</v>
      </c>
      <c r="AT338" s="226" t="s">
        <v>197</v>
      </c>
      <c r="AU338" s="226" t="s">
        <v>86</v>
      </c>
      <c r="AY338" s="17" t="s">
        <v>194</v>
      </c>
      <c r="BE338" s="227">
        <f>IF(N338="základní",J338,0)</f>
        <v>0</v>
      </c>
      <c r="BF338" s="227">
        <f>IF(N338="snížená",J338,0)</f>
        <v>0</v>
      </c>
      <c r="BG338" s="227">
        <f>IF(N338="zákl. přenesená",J338,0)</f>
        <v>0</v>
      </c>
      <c r="BH338" s="227">
        <f>IF(N338="sníž. přenesená",J338,0)</f>
        <v>0</v>
      </c>
      <c r="BI338" s="227">
        <f>IF(N338="nulová",J338,0)</f>
        <v>0</v>
      </c>
      <c r="BJ338" s="17" t="s">
        <v>84</v>
      </c>
      <c r="BK338" s="227">
        <f>ROUND(I338*H338,2)</f>
        <v>0</v>
      </c>
      <c r="BL338" s="17" t="s">
        <v>524</v>
      </c>
      <c r="BM338" s="226" t="s">
        <v>629</v>
      </c>
    </row>
    <row r="339" s="2" customFormat="1" ht="16.5" customHeight="1">
      <c r="A339" s="39"/>
      <c r="B339" s="40"/>
      <c r="C339" s="214" t="s">
        <v>630</v>
      </c>
      <c r="D339" s="214" t="s">
        <v>197</v>
      </c>
      <c r="E339" s="215" t="s">
        <v>631</v>
      </c>
      <c r="F339" s="216" t="s">
        <v>632</v>
      </c>
      <c r="G339" s="217" t="s">
        <v>262</v>
      </c>
      <c r="H339" s="218">
        <v>5</v>
      </c>
      <c r="I339" s="219"/>
      <c r="J339" s="220">
        <f>ROUND(I339*H339,2)</f>
        <v>0</v>
      </c>
      <c r="K339" s="216" t="s">
        <v>200</v>
      </c>
      <c r="L339" s="221"/>
      <c r="M339" s="222" t="s">
        <v>32</v>
      </c>
      <c r="N339" s="223" t="s">
        <v>48</v>
      </c>
      <c r="O339" s="85"/>
      <c r="P339" s="224">
        <f>O339*H339</f>
        <v>0</v>
      </c>
      <c r="Q339" s="224">
        <v>0</v>
      </c>
      <c r="R339" s="224">
        <f>Q339*H339</f>
        <v>0</v>
      </c>
      <c r="S339" s="224">
        <v>0</v>
      </c>
      <c r="T339" s="225">
        <f>S339*H339</f>
        <v>0</v>
      </c>
      <c r="U339" s="39"/>
      <c r="V339" s="39"/>
      <c r="W339" s="39"/>
      <c r="X339" s="39"/>
      <c r="Y339" s="39"/>
      <c r="Z339" s="39"/>
      <c r="AA339" s="39"/>
      <c r="AB339" s="39"/>
      <c r="AC339" s="39"/>
      <c r="AD339" s="39"/>
      <c r="AE339" s="39"/>
      <c r="AR339" s="226" t="s">
        <v>524</v>
      </c>
      <c r="AT339" s="226" t="s">
        <v>197</v>
      </c>
      <c r="AU339" s="226" t="s">
        <v>86</v>
      </c>
      <c r="AY339" s="17" t="s">
        <v>194</v>
      </c>
      <c r="BE339" s="227">
        <f>IF(N339="základní",J339,0)</f>
        <v>0</v>
      </c>
      <c r="BF339" s="227">
        <f>IF(N339="snížená",J339,0)</f>
        <v>0</v>
      </c>
      <c r="BG339" s="227">
        <f>IF(N339="zákl. přenesená",J339,0)</f>
        <v>0</v>
      </c>
      <c r="BH339" s="227">
        <f>IF(N339="sníž. přenesená",J339,0)</f>
        <v>0</v>
      </c>
      <c r="BI339" s="227">
        <f>IF(N339="nulová",J339,0)</f>
        <v>0</v>
      </c>
      <c r="BJ339" s="17" t="s">
        <v>84</v>
      </c>
      <c r="BK339" s="227">
        <f>ROUND(I339*H339,2)</f>
        <v>0</v>
      </c>
      <c r="BL339" s="17" t="s">
        <v>524</v>
      </c>
      <c r="BM339" s="226" t="s">
        <v>633</v>
      </c>
    </row>
    <row r="340" s="2" customFormat="1" ht="16.5" customHeight="1">
      <c r="A340" s="39"/>
      <c r="B340" s="40"/>
      <c r="C340" s="214" t="s">
        <v>634</v>
      </c>
      <c r="D340" s="214" t="s">
        <v>197</v>
      </c>
      <c r="E340" s="215" t="s">
        <v>635</v>
      </c>
      <c r="F340" s="216" t="s">
        <v>636</v>
      </c>
      <c r="G340" s="217" t="s">
        <v>262</v>
      </c>
      <c r="H340" s="218">
        <v>1</v>
      </c>
      <c r="I340" s="219"/>
      <c r="J340" s="220">
        <f>ROUND(I340*H340,2)</f>
        <v>0</v>
      </c>
      <c r="K340" s="216" t="s">
        <v>200</v>
      </c>
      <c r="L340" s="221"/>
      <c r="M340" s="222" t="s">
        <v>32</v>
      </c>
      <c r="N340" s="223" t="s">
        <v>48</v>
      </c>
      <c r="O340" s="85"/>
      <c r="P340" s="224">
        <f>O340*H340</f>
        <v>0</v>
      </c>
      <c r="Q340" s="224">
        <v>0</v>
      </c>
      <c r="R340" s="224">
        <f>Q340*H340</f>
        <v>0</v>
      </c>
      <c r="S340" s="224">
        <v>0</v>
      </c>
      <c r="T340" s="225">
        <f>S340*H340</f>
        <v>0</v>
      </c>
      <c r="U340" s="39"/>
      <c r="V340" s="39"/>
      <c r="W340" s="39"/>
      <c r="X340" s="39"/>
      <c r="Y340" s="39"/>
      <c r="Z340" s="39"/>
      <c r="AA340" s="39"/>
      <c r="AB340" s="39"/>
      <c r="AC340" s="39"/>
      <c r="AD340" s="39"/>
      <c r="AE340" s="39"/>
      <c r="AR340" s="226" t="s">
        <v>524</v>
      </c>
      <c r="AT340" s="226" t="s">
        <v>197</v>
      </c>
      <c r="AU340" s="226" t="s">
        <v>86</v>
      </c>
      <c r="AY340" s="17" t="s">
        <v>194</v>
      </c>
      <c r="BE340" s="227">
        <f>IF(N340="základní",J340,0)</f>
        <v>0</v>
      </c>
      <c r="BF340" s="227">
        <f>IF(N340="snížená",J340,0)</f>
        <v>0</v>
      </c>
      <c r="BG340" s="227">
        <f>IF(N340="zákl. přenesená",J340,0)</f>
        <v>0</v>
      </c>
      <c r="BH340" s="227">
        <f>IF(N340="sníž. přenesená",J340,0)</f>
        <v>0</v>
      </c>
      <c r="BI340" s="227">
        <f>IF(N340="nulová",J340,0)</f>
        <v>0</v>
      </c>
      <c r="BJ340" s="17" t="s">
        <v>84</v>
      </c>
      <c r="BK340" s="227">
        <f>ROUND(I340*H340,2)</f>
        <v>0</v>
      </c>
      <c r="BL340" s="17" t="s">
        <v>524</v>
      </c>
      <c r="BM340" s="226" t="s">
        <v>637</v>
      </c>
    </row>
    <row r="341" s="2" customFormat="1" ht="16.5" customHeight="1">
      <c r="A341" s="39"/>
      <c r="B341" s="40"/>
      <c r="C341" s="214" t="s">
        <v>638</v>
      </c>
      <c r="D341" s="214" t="s">
        <v>197</v>
      </c>
      <c r="E341" s="215" t="s">
        <v>639</v>
      </c>
      <c r="F341" s="216" t="s">
        <v>640</v>
      </c>
      <c r="G341" s="217" t="s">
        <v>262</v>
      </c>
      <c r="H341" s="218">
        <v>12</v>
      </c>
      <c r="I341" s="219"/>
      <c r="J341" s="220">
        <f>ROUND(I341*H341,2)</f>
        <v>0</v>
      </c>
      <c r="K341" s="216" t="s">
        <v>200</v>
      </c>
      <c r="L341" s="221"/>
      <c r="M341" s="222" t="s">
        <v>32</v>
      </c>
      <c r="N341" s="223" t="s">
        <v>48</v>
      </c>
      <c r="O341" s="85"/>
      <c r="P341" s="224">
        <f>O341*H341</f>
        <v>0</v>
      </c>
      <c r="Q341" s="224">
        <v>0</v>
      </c>
      <c r="R341" s="224">
        <f>Q341*H341</f>
        <v>0</v>
      </c>
      <c r="S341" s="224">
        <v>0</v>
      </c>
      <c r="T341" s="225">
        <f>S341*H341</f>
        <v>0</v>
      </c>
      <c r="U341" s="39"/>
      <c r="V341" s="39"/>
      <c r="W341" s="39"/>
      <c r="X341" s="39"/>
      <c r="Y341" s="39"/>
      <c r="Z341" s="39"/>
      <c r="AA341" s="39"/>
      <c r="AB341" s="39"/>
      <c r="AC341" s="39"/>
      <c r="AD341" s="39"/>
      <c r="AE341" s="39"/>
      <c r="AR341" s="226" t="s">
        <v>524</v>
      </c>
      <c r="AT341" s="226" t="s">
        <v>197</v>
      </c>
      <c r="AU341" s="226" t="s">
        <v>86</v>
      </c>
      <c r="AY341" s="17" t="s">
        <v>194</v>
      </c>
      <c r="BE341" s="227">
        <f>IF(N341="základní",J341,0)</f>
        <v>0</v>
      </c>
      <c r="BF341" s="227">
        <f>IF(N341="snížená",J341,0)</f>
        <v>0</v>
      </c>
      <c r="BG341" s="227">
        <f>IF(N341="zákl. přenesená",J341,0)</f>
        <v>0</v>
      </c>
      <c r="BH341" s="227">
        <f>IF(N341="sníž. přenesená",J341,0)</f>
        <v>0</v>
      </c>
      <c r="BI341" s="227">
        <f>IF(N341="nulová",J341,0)</f>
        <v>0</v>
      </c>
      <c r="BJ341" s="17" t="s">
        <v>84</v>
      </c>
      <c r="BK341" s="227">
        <f>ROUND(I341*H341,2)</f>
        <v>0</v>
      </c>
      <c r="BL341" s="17" t="s">
        <v>524</v>
      </c>
      <c r="BM341" s="226" t="s">
        <v>641</v>
      </c>
    </row>
    <row r="342" s="2" customFormat="1" ht="16.5" customHeight="1">
      <c r="A342" s="39"/>
      <c r="B342" s="40"/>
      <c r="C342" s="214" t="s">
        <v>642</v>
      </c>
      <c r="D342" s="214" t="s">
        <v>197</v>
      </c>
      <c r="E342" s="215" t="s">
        <v>643</v>
      </c>
      <c r="F342" s="216" t="s">
        <v>644</v>
      </c>
      <c r="G342" s="217" t="s">
        <v>262</v>
      </c>
      <c r="H342" s="218">
        <v>6</v>
      </c>
      <c r="I342" s="219"/>
      <c r="J342" s="220">
        <f>ROUND(I342*H342,2)</f>
        <v>0</v>
      </c>
      <c r="K342" s="216" t="s">
        <v>200</v>
      </c>
      <c r="L342" s="221"/>
      <c r="M342" s="222" t="s">
        <v>32</v>
      </c>
      <c r="N342" s="223" t="s">
        <v>48</v>
      </c>
      <c r="O342" s="85"/>
      <c r="P342" s="224">
        <f>O342*H342</f>
        <v>0</v>
      </c>
      <c r="Q342" s="224">
        <v>0</v>
      </c>
      <c r="R342" s="224">
        <f>Q342*H342</f>
        <v>0</v>
      </c>
      <c r="S342" s="224">
        <v>0</v>
      </c>
      <c r="T342" s="225">
        <f>S342*H342</f>
        <v>0</v>
      </c>
      <c r="U342" s="39"/>
      <c r="V342" s="39"/>
      <c r="W342" s="39"/>
      <c r="X342" s="39"/>
      <c r="Y342" s="39"/>
      <c r="Z342" s="39"/>
      <c r="AA342" s="39"/>
      <c r="AB342" s="39"/>
      <c r="AC342" s="39"/>
      <c r="AD342" s="39"/>
      <c r="AE342" s="39"/>
      <c r="AR342" s="226" t="s">
        <v>524</v>
      </c>
      <c r="AT342" s="226" t="s">
        <v>197</v>
      </c>
      <c r="AU342" s="226" t="s">
        <v>86</v>
      </c>
      <c r="AY342" s="17" t="s">
        <v>194</v>
      </c>
      <c r="BE342" s="227">
        <f>IF(N342="základní",J342,0)</f>
        <v>0</v>
      </c>
      <c r="BF342" s="227">
        <f>IF(N342="snížená",J342,0)</f>
        <v>0</v>
      </c>
      <c r="BG342" s="227">
        <f>IF(N342="zákl. přenesená",J342,0)</f>
        <v>0</v>
      </c>
      <c r="BH342" s="227">
        <f>IF(N342="sníž. přenesená",J342,0)</f>
        <v>0</v>
      </c>
      <c r="BI342" s="227">
        <f>IF(N342="nulová",J342,0)</f>
        <v>0</v>
      </c>
      <c r="BJ342" s="17" t="s">
        <v>84</v>
      </c>
      <c r="BK342" s="227">
        <f>ROUND(I342*H342,2)</f>
        <v>0</v>
      </c>
      <c r="BL342" s="17" t="s">
        <v>524</v>
      </c>
      <c r="BM342" s="226" t="s">
        <v>645</v>
      </c>
    </row>
    <row r="343" s="2" customFormat="1" ht="16.5" customHeight="1">
      <c r="A343" s="39"/>
      <c r="B343" s="40"/>
      <c r="C343" s="214" t="s">
        <v>646</v>
      </c>
      <c r="D343" s="214" t="s">
        <v>197</v>
      </c>
      <c r="E343" s="215" t="s">
        <v>647</v>
      </c>
      <c r="F343" s="216" t="s">
        <v>648</v>
      </c>
      <c r="G343" s="217" t="s">
        <v>262</v>
      </c>
      <c r="H343" s="218">
        <v>1</v>
      </c>
      <c r="I343" s="219"/>
      <c r="J343" s="220">
        <f>ROUND(I343*H343,2)</f>
        <v>0</v>
      </c>
      <c r="K343" s="216" t="s">
        <v>200</v>
      </c>
      <c r="L343" s="221"/>
      <c r="M343" s="222" t="s">
        <v>32</v>
      </c>
      <c r="N343" s="223" t="s">
        <v>48</v>
      </c>
      <c r="O343" s="85"/>
      <c r="P343" s="224">
        <f>O343*H343</f>
        <v>0</v>
      </c>
      <c r="Q343" s="224">
        <v>0</v>
      </c>
      <c r="R343" s="224">
        <f>Q343*H343</f>
        <v>0</v>
      </c>
      <c r="S343" s="224">
        <v>0</v>
      </c>
      <c r="T343" s="225">
        <f>S343*H343</f>
        <v>0</v>
      </c>
      <c r="U343" s="39"/>
      <c r="V343" s="39"/>
      <c r="W343" s="39"/>
      <c r="X343" s="39"/>
      <c r="Y343" s="39"/>
      <c r="Z343" s="39"/>
      <c r="AA343" s="39"/>
      <c r="AB343" s="39"/>
      <c r="AC343" s="39"/>
      <c r="AD343" s="39"/>
      <c r="AE343" s="39"/>
      <c r="AR343" s="226" t="s">
        <v>524</v>
      </c>
      <c r="AT343" s="226" t="s">
        <v>197</v>
      </c>
      <c r="AU343" s="226" t="s">
        <v>86</v>
      </c>
      <c r="AY343" s="17" t="s">
        <v>194</v>
      </c>
      <c r="BE343" s="227">
        <f>IF(N343="základní",J343,0)</f>
        <v>0</v>
      </c>
      <c r="BF343" s="227">
        <f>IF(N343="snížená",J343,0)</f>
        <v>0</v>
      </c>
      <c r="BG343" s="227">
        <f>IF(N343="zákl. přenesená",J343,0)</f>
        <v>0</v>
      </c>
      <c r="BH343" s="227">
        <f>IF(N343="sníž. přenesená",J343,0)</f>
        <v>0</v>
      </c>
      <c r="BI343" s="227">
        <f>IF(N343="nulová",J343,0)</f>
        <v>0</v>
      </c>
      <c r="BJ343" s="17" t="s">
        <v>84</v>
      </c>
      <c r="BK343" s="227">
        <f>ROUND(I343*H343,2)</f>
        <v>0</v>
      </c>
      <c r="BL343" s="17" t="s">
        <v>524</v>
      </c>
      <c r="BM343" s="226" t="s">
        <v>649</v>
      </c>
    </row>
    <row r="344" s="2" customFormat="1" ht="16.5" customHeight="1">
      <c r="A344" s="39"/>
      <c r="B344" s="40"/>
      <c r="C344" s="214" t="s">
        <v>650</v>
      </c>
      <c r="D344" s="214" t="s">
        <v>197</v>
      </c>
      <c r="E344" s="215" t="s">
        <v>651</v>
      </c>
      <c r="F344" s="216" t="s">
        <v>652</v>
      </c>
      <c r="G344" s="217" t="s">
        <v>262</v>
      </c>
      <c r="H344" s="218">
        <v>1</v>
      </c>
      <c r="I344" s="219"/>
      <c r="J344" s="220">
        <f>ROUND(I344*H344,2)</f>
        <v>0</v>
      </c>
      <c r="K344" s="216" t="s">
        <v>200</v>
      </c>
      <c r="L344" s="221"/>
      <c r="M344" s="222" t="s">
        <v>32</v>
      </c>
      <c r="N344" s="223" t="s">
        <v>48</v>
      </c>
      <c r="O344" s="85"/>
      <c r="P344" s="224">
        <f>O344*H344</f>
        <v>0</v>
      </c>
      <c r="Q344" s="224">
        <v>0</v>
      </c>
      <c r="R344" s="224">
        <f>Q344*H344</f>
        <v>0</v>
      </c>
      <c r="S344" s="224">
        <v>0</v>
      </c>
      <c r="T344" s="225">
        <f>S344*H344</f>
        <v>0</v>
      </c>
      <c r="U344" s="39"/>
      <c r="V344" s="39"/>
      <c r="W344" s="39"/>
      <c r="X344" s="39"/>
      <c r="Y344" s="39"/>
      <c r="Z344" s="39"/>
      <c r="AA344" s="39"/>
      <c r="AB344" s="39"/>
      <c r="AC344" s="39"/>
      <c r="AD344" s="39"/>
      <c r="AE344" s="39"/>
      <c r="AR344" s="226" t="s">
        <v>201</v>
      </c>
      <c r="AT344" s="226" t="s">
        <v>197</v>
      </c>
      <c r="AU344" s="226" t="s">
        <v>86</v>
      </c>
      <c r="AY344" s="17" t="s">
        <v>194</v>
      </c>
      <c r="BE344" s="227">
        <f>IF(N344="základní",J344,0)</f>
        <v>0</v>
      </c>
      <c r="BF344" s="227">
        <f>IF(N344="snížená",J344,0)</f>
        <v>0</v>
      </c>
      <c r="BG344" s="227">
        <f>IF(N344="zákl. přenesená",J344,0)</f>
        <v>0</v>
      </c>
      <c r="BH344" s="227">
        <f>IF(N344="sníž. přenesená",J344,0)</f>
        <v>0</v>
      </c>
      <c r="BI344" s="227">
        <f>IF(N344="nulová",J344,0)</f>
        <v>0</v>
      </c>
      <c r="BJ344" s="17" t="s">
        <v>84</v>
      </c>
      <c r="BK344" s="227">
        <f>ROUND(I344*H344,2)</f>
        <v>0</v>
      </c>
      <c r="BL344" s="17" t="s">
        <v>202</v>
      </c>
      <c r="BM344" s="226" t="s">
        <v>653</v>
      </c>
    </row>
    <row r="345" s="2" customFormat="1" ht="16.5" customHeight="1">
      <c r="A345" s="39"/>
      <c r="B345" s="40"/>
      <c r="C345" s="214" t="s">
        <v>654</v>
      </c>
      <c r="D345" s="214" t="s">
        <v>197</v>
      </c>
      <c r="E345" s="215" t="s">
        <v>655</v>
      </c>
      <c r="F345" s="216" t="s">
        <v>656</v>
      </c>
      <c r="G345" s="217" t="s">
        <v>262</v>
      </c>
      <c r="H345" s="218">
        <v>1</v>
      </c>
      <c r="I345" s="219"/>
      <c r="J345" s="220">
        <f>ROUND(I345*H345,2)</f>
        <v>0</v>
      </c>
      <c r="K345" s="216" t="s">
        <v>200</v>
      </c>
      <c r="L345" s="221"/>
      <c r="M345" s="222" t="s">
        <v>32</v>
      </c>
      <c r="N345" s="223" t="s">
        <v>48</v>
      </c>
      <c r="O345" s="85"/>
      <c r="P345" s="224">
        <f>O345*H345</f>
        <v>0</v>
      </c>
      <c r="Q345" s="224">
        <v>0</v>
      </c>
      <c r="R345" s="224">
        <f>Q345*H345</f>
        <v>0</v>
      </c>
      <c r="S345" s="224">
        <v>0</v>
      </c>
      <c r="T345" s="225">
        <f>S345*H345</f>
        <v>0</v>
      </c>
      <c r="U345" s="39"/>
      <c r="V345" s="39"/>
      <c r="W345" s="39"/>
      <c r="X345" s="39"/>
      <c r="Y345" s="39"/>
      <c r="Z345" s="39"/>
      <c r="AA345" s="39"/>
      <c r="AB345" s="39"/>
      <c r="AC345" s="39"/>
      <c r="AD345" s="39"/>
      <c r="AE345" s="39"/>
      <c r="AR345" s="226" t="s">
        <v>201</v>
      </c>
      <c r="AT345" s="226" t="s">
        <v>197</v>
      </c>
      <c r="AU345" s="226" t="s">
        <v>86</v>
      </c>
      <c r="AY345" s="17" t="s">
        <v>194</v>
      </c>
      <c r="BE345" s="227">
        <f>IF(N345="základní",J345,0)</f>
        <v>0</v>
      </c>
      <c r="BF345" s="227">
        <f>IF(N345="snížená",J345,0)</f>
        <v>0</v>
      </c>
      <c r="BG345" s="227">
        <f>IF(N345="zákl. přenesená",J345,0)</f>
        <v>0</v>
      </c>
      <c r="BH345" s="227">
        <f>IF(N345="sníž. přenesená",J345,0)</f>
        <v>0</v>
      </c>
      <c r="BI345" s="227">
        <f>IF(N345="nulová",J345,0)</f>
        <v>0</v>
      </c>
      <c r="BJ345" s="17" t="s">
        <v>84</v>
      </c>
      <c r="BK345" s="227">
        <f>ROUND(I345*H345,2)</f>
        <v>0</v>
      </c>
      <c r="BL345" s="17" t="s">
        <v>202</v>
      </c>
      <c r="BM345" s="226" t="s">
        <v>657</v>
      </c>
    </row>
    <row r="346" s="2" customFormat="1" ht="16.5" customHeight="1">
      <c r="A346" s="39"/>
      <c r="B346" s="40"/>
      <c r="C346" s="261" t="s">
        <v>658</v>
      </c>
      <c r="D346" s="261" t="s">
        <v>222</v>
      </c>
      <c r="E346" s="262" t="s">
        <v>659</v>
      </c>
      <c r="F346" s="263" t="s">
        <v>660</v>
      </c>
      <c r="G346" s="264" t="s">
        <v>262</v>
      </c>
      <c r="H346" s="265">
        <v>33</v>
      </c>
      <c r="I346" s="266"/>
      <c r="J346" s="267">
        <f>ROUND(I346*H346,2)</f>
        <v>0</v>
      </c>
      <c r="K346" s="263" t="s">
        <v>200</v>
      </c>
      <c r="L346" s="45"/>
      <c r="M346" s="268" t="s">
        <v>32</v>
      </c>
      <c r="N346" s="269" t="s">
        <v>48</v>
      </c>
      <c r="O346" s="85"/>
      <c r="P346" s="224">
        <f>O346*H346</f>
        <v>0</v>
      </c>
      <c r="Q346" s="224">
        <v>0</v>
      </c>
      <c r="R346" s="224">
        <f>Q346*H346</f>
        <v>0</v>
      </c>
      <c r="S346" s="224">
        <v>0</v>
      </c>
      <c r="T346" s="225">
        <f>S346*H346</f>
        <v>0</v>
      </c>
      <c r="U346" s="39"/>
      <c r="V346" s="39"/>
      <c r="W346" s="39"/>
      <c r="X346" s="39"/>
      <c r="Y346" s="39"/>
      <c r="Z346" s="39"/>
      <c r="AA346" s="39"/>
      <c r="AB346" s="39"/>
      <c r="AC346" s="39"/>
      <c r="AD346" s="39"/>
      <c r="AE346" s="39"/>
      <c r="AR346" s="226" t="s">
        <v>208</v>
      </c>
      <c r="AT346" s="226" t="s">
        <v>222</v>
      </c>
      <c r="AU346" s="226" t="s">
        <v>86</v>
      </c>
      <c r="AY346" s="17" t="s">
        <v>194</v>
      </c>
      <c r="BE346" s="227">
        <f>IF(N346="základní",J346,0)</f>
        <v>0</v>
      </c>
      <c r="BF346" s="227">
        <f>IF(N346="snížená",J346,0)</f>
        <v>0</v>
      </c>
      <c r="BG346" s="227">
        <f>IF(N346="zákl. přenesená",J346,0)</f>
        <v>0</v>
      </c>
      <c r="BH346" s="227">
        <f>IF(N346="sníž. přenesená",J346,0)</f>
        <v>0</v>
      </c>
      <c r="BI346" s="227">
        <f>IF(N346="nulová",J346,0)</f>
        <v>0</v>
      </c>
      <c r="BJ346" s="17" t="s">
        <v>84</v>
      </c>
      <c r="BK346" s="227">
        <f>ROUND(I346*H346,2)</f>
        <v>0</v>
      </c>
      <c r="BL346" s="17" t="s">
        <v>208</v>
      </c>
      <c r="BM346" s="226" t="s">
        <v>661</v>
      </c>
    </row>
    <row r="347" s="12" customFormat="1" ht="25.92" customHeight="1">
      <c r="A347" s="12"/>
      <c r="B347" s="198"/>
      <c r="C347" s="199"/>
      <c r="D347" s="200" t="s">
        <v>76</v>
      </c>
      <c r="E347" s="201" t="s">
        <v>662</v>
      </c>
      <c r="F347" s="201" t="s">
        <v>663</v>
      </c>
      <c r="G347" s="199"/>
      <c r="H347" s="199"/>
      <c r="I347" s="202"/>
      <c r="J347" s="203">
        <f>BK347</f>
        <v>0</v>
      </c>
      <c r="K347" s="199"/>
      <c r="L347" s="204"/>
      <c r="M347" s="205"/>
      <c r="N347" s="206"/>
      <c r="O347" s="206"/>
      <c r="P347" s="207">
        <f>SUM(P348:P381)</f>
        <v>0</v>
      </c>
      <c r="Q347" s="206"/>
      <c r="R347" s="207">
        <f>SUM(R348:R381)</f>
        <v>0</v>
      </c>
      <c r="S347" s="206"/>
      <c r="T347" s="208">
        <f>SUM(T348:T381)</f>
        <v>0</v>
      </c>
      <c r="U347" s="12"/>
      <c r="V347" s="12"/>
      <c r="W347" s="12"/>
      <c r="X347" s="12"/>
      <c r="Y347" s="12"/>
      <c r="Z347" s="12"/>
      <c r="AA347" s="12"/>
      <c r="AB347" s="12"/>
      <c r="AC347" s="12"/>
      <c r="AD347" s="12"/>
      <c r="AE347" s="12"/>
      <c r="AR347" s="209" t="s">
        <v>84</v>
      </c>
      <c r="AT347" s="210" t="s">
        <v>76</v>
      </c>
      <c r="AU347" s="210" t="s">
        <v>77</v>
      </c>
      <c r="AY347" s="209" t="s">
        <v>194</v>
      </c>
      <c r="BK347" s="211">
        <f>SUM(BK348:BK381)</f>
        <v>0</v>
      </c>
    </row>
    <row r="348" s="2" customFormat="1" ht="24.15" customHeight="1">
      <c r="A348" s="39"/>
      <c r="B348" s="40"/>
      <c r="C348" s="214" t="s">
        <v>664</v>
      </c>
      <c r="D348" s="214" t="s">
        <v>197</v>
      </c>
      <c r="E348" s="215" t="s">
        <v>665</v>
      </c>
      <c r="F348" s="216" t="s">
        <v>666</v>
      </c>
      <c r="G348" s="217" t="s">
        <v>262</v>
      </c>
      <c r="H348" s="218">
        <v>1</v>
      </c>
      <c r="I348" s="219"/>
      <c r="J348" s="220">
        <f>ROUND(I348*H348,2)</f>
        <v>0</v>
      </c>
      <c r="K348" s="216" t="s">
        <v>200</v>
      </c>
      <c r="L348" s="221"/>
      <c r="M348" s="222" t="s">
        <v>32</v>
      </c>
      <c r="N348" s="223" t="s">
        <v>48</v>
      </c>
      <c r="O348" s="85"/>
      <c r="P348" s="224">
        <f>O348*H348</f>
        <v>0</v>
      </c>
      <c r="Q348" s="224">
        <v>0</v>
      </c>
      <c r="R348" s="224">
        <f>Q348*H348</f>
        <v>0</v>
      </c>
      <c r="S348" s="224">
        <v>0</v>
      </c>
      <c r="T348" s="225">
        <f>S348*H348</f>
        <v>0</v>
      </c>
      <c r="U348" s="39"/>
      <c r="V348" s="39"/>
      <c r="W348" s="39"/>
      <c r="X348" s="39"/>
      <c r="Y348" s="39"/>
      <c r="Z348" s="39"/>
      <c r="AA348" s="39"/>
      <c r="AB348" s="39"/>
      <c r="AC348" s="39"/>
      <c r="AD348" s="39"/>
      <c r="AE348" s="39"/>
      <c r="AR348" s="226" t="s">
        <v>201</v>
      </c>
      <c r="AT348" s="226" t="s">
        <v>197</v>
      </c>
      <c r="AU348" s="226" t="s">
        <v>84</v>
      </c>
      <c r="AY348" s="17" t="s">
        <v>194</v>
      </c>
      <c r="BE348" s="227">
        <f>IF(N348="základní",J348,0)</f>
        <v>0</v>
      </c>
      <c r="BF348" s="227">
        <f>IF(N348="snížená",J348,0)</f>
        <v>0</v>
      </c>
      <c r="BG348" s="227">
        <f>IF(N348="zákl. přenesená",J348,0)</f>
        <v>0</v>
      </c>
      <c r="BH348" s="227">
        <f>IF(N348="sníž. přenesená",J348,0)</f>
        <v>0</v>
      </c>
      <c r="BI348" s="227">
        <f>IF(N348="nulová",J348,0)</f>
        <v>0</v>
      </c>
      <c r="BJ348" s="17" t="s">
        <v>84</v>
      </c>
      <c r="BK348" s="227">
        <f>ROUND(I348*H348,2)</f>
        <v>0</v>
      </c>
      <c r="BL348" s="17" t="s">
        <v>202</v>
      </c>
      <c r="BM348" s="226" t="s">
        <v>667</v>
      </c>
    </row>
    <row r="349" s="2" customFormat="1" ht="21.75" customHeight="1">
      <c r="A349" s="39"/>
      <c r="B349" s="40"/>
      <c r="C349" s="214" t="s">
        <v>668</v>
      </c>
      <c r="D349" s="214" t="s">
        <v>197</v>
      </c>
      <c r="E349" s="215" t="s">
        <v>669</v>
      </c>
      <c r="F349" s="216" t="s">
        <v>670</v>
      </c>
      <c r="G349" s="217" t="s">
        <v>262</v>
      </c>
      <c r="H349" s="218">
        <v>1</v>
      </c>
      <c r="I349" s="219"/>
      <c r="J349" s="220">
        <f>ROUND(I349*H349,2)</f>
        <v>0</v>
      </c>
      <c r="K349" s="216" t="s">
        <v>200</v>
      </c>
      <c r="L349" s="221"/>
      <c r="M349" s="222" t="s">
        <v>32</v>
      </c>
      <c r="N349" s="223" t="s">
        <v>48</v>
      </c>
      <c r="O349" s="85"/>
      <c r="P349" s="224">
        <f>O349*H349</f>
        <v>0</v>
      </c>
      <c r="Q349" s="224">
        <v>0</v>
      </c>
      <c r="R349" s="224">
        <f>Q349*H349</f>
        <v>0</v>
      </c>
      <c r="S349" s="224">
        <v>0</v>
      </c>
      <c r="T349" s="225">
        <f>S349*H349</f>
        <v>0</v>
      </c>
      <c r="U349" s="39"/>
      <c r="V349" s="39"/>
      <c r="W349" s="39"/>
      <c r="X349" s="39"/>
      <c r="Y349" s="39"/>
      <c r="Z349" s="39"/>
      <c r="AA349" s="39"/>
      <c r="AB349" s="39"/>
      <c r="AC349" s="39"/>
      <c r="AD349" s="39"/>
      <c r="AE349" s="39"/>
      <c r="AR349" s="226" t="s">
        <v>524</v>
      </c>
      <c r="AT349" s="226" t="s">
        <v>197</v>
      </c>
      <c r="AU349" s="226" t="s">
        <v>84</v>
      </c>
      <c r="AY349" s="17" t="s">
        <v>194</v>
      </c>
      <c r="BE349" s="227">
        <f>IF(N349="základní",J349,0)</f>
        <v>0</v>
      </c>
      <c r="BF349" s="227">
        <f>IF(N349="snížená",J349,0)</f>
        <v>0</v>
      </c>
      <c r="BG349" s="227">
        <f>IF(N349="zákl. přenesená",J349,0)</f>
        <v>0</v>
      </c>
      <c r="BH349" s="227">
        <f>IF(N349="sníž. přenesená",J349,0)</f>
        <v>0</v>
      </c>
      <c r="BI349" s="227">
        <f>IF(N349="nulová",J349,0)</f>
        <v>0</v>
      </c>
      <c r="BJ349" s="17" t="s">
        <v>84</v>
      </c>
      <c r="BK349" s="227">
        <f>ROUND(I349*H349,2)</f>
        <v>0</v>
      </c>
      <c r="BL349" s="17" t="s">
        <v>524</v>
      </c>
      <c r="BM349" s="226" t="s">
        <v>671</v>
      </c>
    </row>
    <row r="350" s="2" customFormat="1" ht="16.5" customHeight="1">
      <c r="A350" s="39"/>
      <c r="B350" s="40"/>
      <c r="C350" s="214" t="s">
        <v>672</v>
      </c>
      <c r="D350" s="214" t="s">
        <v>197</v>
      </c>
      <c r="E350" s="215" t="s">
        <v>673</v>
      </c>
      <c r="F350" s="216" t="s">
        <v>674</v>
      </c>
      <c r="G350" s="217" t="s">
        <v>262</v>
      </c>
      <c r="H350" s="218">
        <v>1</v>
      </c>
      <c r="I350" s="219"/>
      <c r="J350" s="220">
        <f>ROUND(I350*H350,2)</f>
        <v>0</v>
      </c>
      <c r="K350" s="216" t="s">
        <v>200</v>
      </c>
      <c r="L350" s="221"/>
      <c r="M350" s="222" t="s">
        <v>32</v>
      </c>
      <c r="N350" s="223" t="s">
        <v>48</v>
      </c>
      <c r="O350" s="85"/>
      <c r="P350" s="224">
        <f>O350*H350</f>
        <v>0</v>
      </c>
      <c r="Q350" s="224">
        <v>0</v>
      </c>
      <c r="R350" s="224">
        <f>Q350*H350</f>
        <v>0</v>
      </c>
      <c r="S350" s="224">
        <v>0</v>
      </c>
      <c r="T350" s="225">
        <f>S350*H350</f>
        <v>0</v>
      </c>
      <c r="U350" s="39"/>
      <c r="V350" s="39"/>
      <c r="W350" s="39"/>
      <c r="X350" s="39"/>
      <c r="Y350" s="39"/>
      <c r="Z350" s="39"/>
      <c r="AA350" s="39"/>
      <c r="AB350" s="39"/>
      <c r="AC350" s="39"/>
      <c r="AD350" s="39"/>
      <c r="AE350" s="39"/>
      <c r="AR350" s="226" t="s">
        <v>524</v>
      </c>
      <c r="AT350" s="226" t="s">
        <v>197</v>
      </c>
      <c r="AU350" s="226" t="s">
        <v>84</v>
      </c>
      <c r="AY350" s="17" t="s">
        <v>194</v>
      </c>
      <c r="BE350" s="227">
        <f>IF(N350="základní",J350,0)</f>
        <v>0</v>
      </c>
      <c r="BF350" s="227">
        <f>IF(N350="snížená",J350,0)</f>
        <v>0</v>
      </c>
      <c r="BG350" s="227">
        <f>IF(N350="zákl. přenesená",J350,0)</f>
        <v>0</v>
      </c>
      <c r="BH350" s="227">
        <f>IF(N350="sníž. přenesená",J350,0)</f>
        <v>0</v>
      </c>
      <c r="BI350" s="227">
        <f>IF(N350="nulová",J350,0)</f>
        <v>0</v>
      </c>
      <c r="BJ350" s="17" t="s">
        <v>84</v>
      </c>
      <c r="BK350" s="227">
        <f>ROUND(I350*H350,2)</f>
        <v>0</v>
      </c>
      <c r="BL350" s="17" t="s">
        <v>524</v>
      </c>
      <c r="BM350" s="226" t="s">
        <v>675</v>
      </c>
    </row>
    <row r="351" s="2" customFormat="1" ht="16.5" customHeight="1">
      <c r="A351" s="39"/>
      <c r="B351" s="40"/>
      <c r="C351" s="214" t="s">
        <v>676</v>
      </c>
      <c r="D351" s="214" t="s">
        <v>197</v>
      </c>
      <c r="E351" s="215" t="s">
        <v>677</v>
      </c>
      <c r="F351" s="216" t="s">
        <v>678</v>
      </c>
      <c r="G351" s="217" t="s">
        <v>262</v>
      </c>
      <c r="H351" s="218">
        <v>1</v>
      </c>
      <c r="I351" s="219"/>
      <c r="J351" s="220">
        <f>ROUND(I351*H351,2)</f>
        <v>0</v>
      </c>
      <c r="K351" s="216" t="s">
        <v>200</v>
      </c>
      <c r="L351" s="221"/>
      <c r="M351" s="222" t="s">
        <v>32</v>
      </c>
      <c r="N351" s="223" t="s">
        <v>48</v>
      </c>
      <c r="O351" s="85"/>
      <c r="P351" s="224">
        <f>O351*H351</f>
        <v>0</v>
      </c>
      <c r="Q351" s="224">
        <v>0</v>
      </c>
      <c r="R351" s="224">
        <f>Q351*H351</f>
        <v>0</v>
      </c>
      <c r="S351" s="224">
        <v>0</v>
      </c>
      <c r="T351" s="225">
        <f>S351*H351</f>
        <v>0</v>
      </c>
      <c r="U351" s="39"/>
      <c r="V351" s="39"/>
      <c r="W351" s="39"/>
      <c r="X351" s="39"/>
      <c r="Y351" s="39"/>
      <c r="Z351" s="39"/>
      <c r="AA351" s="39"/>
      <c r="AB351" s="39"/>
      <c r="AC351" s="39"/>
      <c r="AD351" s="39"/>
      <c r="AE351" s="39"/>
      <c r="AR351" s="226" t="s">
        <v>524</v>
      </c>
      <c r="AT351" s="226" t="s">
        <v>197</v>
      </c>
      <c r="AU351" s="226" t="s">
        <v>84</v>
      </c>
      <c r="AY351" s="17" t="s">
        <v>194</v>
      </c>
      <c r="BE351" s="227">
        <f>IF(N351="základní",J351,0)</f>
        <v>0</v>
      </c>
      <c r="BF351" s="227">
        <f>IF(N351="snížená",J351,0)</f>
        <v>0</v>
      </c>
      <c r="BG351" s="227">
        <f>IF(N351="zákl. přenesená",J351,0)</f>
        <v>0</v>
      </c>
      <c r="BH351" s="227">
        <f>IF(N351="sníž. přenesená",J351,0)</f>
        <v>0</v>
      </c>
      <c r="BI351" s="227">
        <f>IF(N351="nulová",J351,0)</f>
        <v>0</v>
      </c>
      <c r="BJ351" s="17" t="s">
        <v>84</v>
      </c>
      <c r="BK351" s="227">
        <f>ROUND(I351*H351,2)</f>
        <v>0</v>
      </c>
      <c r="BL351" s="17" t="s">
        <v>524</v>
      </c>
      <c r="BM351" s="226" t="s">
        <v>679</v>
      </c>
    </row>
    <row r="352" s="2" customFormat="1" ht="16.5" customHeight="1">
      <c r="A352" s="39"/>
      <c r="B352" s="40"/>
      <c r="C352" s="214" t="s">
        <v>680</v>
      </c>
      <c r="D352" s="214" t="s">
        <v>197</v>
      </c>
      <c r="E352" s="215" t="s">
        <v>681</v>
      </c>
      <c r="F352" s="216" t="s">
        <v>682</v>
      </c>
      <c r="G352" s="217" t="s">
        <v>262</v>
      </c>
      <c r="H352" s="218">
        <v>1</v>
      </c>
      <c r="I352" s="219"/>
      <c r="J352" s="220">
        <f>ROUND(I352*H352,2)</f>
        <v>0</v>
      </c>
      <c r="K352" s="216" t="s">
        <v>200</v>
      </c>
      <c r="L352" s="221"/>
      <c r="M352" s="222" t="s">
        <v>32</v>
      </c>
      <c r="N352" s="223" t="s">
        <v>48</v>
      </c>
      <c r="O352" s="85"/>
      <c r="P352" s="224">
        <f>O352*H352</f>
        <v>0</v>
      </c>
      <c r="Q352" s="224">
        <v>0</v>
      </c>
      <c r="R352" s="224">
        <f>Q352*H352</f>
        <v>0</v>
      </c>
      <c r="S352" s="224">
        <v>0</v>
      </c>
      <c r="T352" s="225">
        <f>S352*H352</f>
        <v>0</v>
      </c>
      <c r="U352" s="39"/>
      <c r="V352" s="39"/>
      <c r="W352" s="39"/>
      <c r="X352" s="39"/>
      <c r="Y352" s="39"/>
      <c r="Z352" s="39"/>
      <c r="AA352" s="39"/>
      <c r="AB352" s="39"/>
      <c r="AC352" s="39"/>
      <c r="AD352" s="39"/>
      <c r="AE352" s="39"/>
      <c r="AR352" s="226" t="s">
        <v>201</v>
      </c>
      <c r="AT352" s="226" t="s">
        <v>197</v>
      </c>
      <c r="AU352" s="226" t="s">
        <v>84</v>
      </c>
      <c r="AY352" s="17" t="s">
        <v>194</v>
      </c>
      <c r="BE352" s="227">
        <f>IF(N352="základní",J352,0)</f>
        <v>0</v>
      </c>
      <c r="BF352" s="227">
        <f>IF(N352="snížená",J352,0)</f>
        <v>0</v>
      </c>
      <c r="BG352" s="227">
        <f>IF(N352="zákl. přenesená",J352,0)</f>
        <v>0</v>
      </c>
      <c r="BH352" s="227">
        <f>IF(N352="sníž. přenesená",J352,0)</f>
        <v>0</v>
      </c>
      <c r="BI352" s="227">
        <f>IF(N352="nulová",J352,0)</f>
        <v>0</v>
      </c>
      <c r="BJ352" s="17" t="s">
        <v>84</v>
      </c>
      <c r="BK352" s="227">
        <f>ROUND(I352*H352,2)</f>
        <v>0</v>
      </c>
      <c r="BL352" s="17" t="s">
        <v>202</v>
      </c>
      <c r="BM352" s="226" t="s">
        <v>683</v>
      </c>
    </row>
    <row r="353" s="2" customFormat="1" ht="16.5" customHeight="1">
      <c r="A353" s="39"/>
      <c r="B353" s="40"/>
      <c r="C353" s="214" t="s">
        <v>684</v>
      </c>
      <c r="D353" s="214" t="s">
        <v>197</v>
      </c>
      <c r="E353" s="215" t="s">
        <v>685</v>
      </c>
      <c r="F353" s="216" t="s">
        <v>686</v>
      </c>
      <c r="G353" s="217" t="s">
        <v>262</v>
      </c>
      <c r="H353" s="218">
        <v>1</v>
      </c>
      <c r="I353" s="219"/>
      <c r="J353" s="220">
        <f>ROUND(I353*H353,2)</f>
        <v>0</v>
      </c>
      <c r="K353" s="216" t="s">
        <v>200</v>
      </c>
      <c r="L353" s="221"/>
      <c r="M353" s="222" t="s">
        <v>32</v>
      </c>
      <c r="N353" s="223" t="s">
        <v>48</v>
      </c>
      <c r="O353" s="85"/>
      <c r="P353" s="224">
        <f>O353*H353</f>
        <v>0</v>
      </c>
      <c r="Q353" s="224">
        <v>0</v>
      </c>
      <c r="R353" s="224">
        <f>Q353*H353</f>
        <v>0</v>
      </c>
      <c r="S353" s="224">
        <v>0</v>
      </c>
      <c r="T353" s="225">
        <f>S353*H353</f>
        <v>0</v>
      </c>
      <c r="U353" s="39"/>
      <c r="V353" s="39"/>
      <c r="W353" s="39"/>
      <c r="X353" s="39"/>
      <c r="Y353" s="39"/>
      <c r="Z353" s="39"/>
      <c r="AA353" s="39"/>
      <c r="AB353" s="39"/>
      <c r="AC353" s="39"/>
      <c r="AD353" s="39"/>
      <c r="AE353" s="39"/>
      <c r="AR353" s="226" t="s">
        <v>524</v>
      </c>
      <c r="AT353" s="226" t="s">
        <v>197</v>
      </c>
      <c r="AU353" s="226" t="s">
        <v>84</v>
      </c>
      <c r="AY353" s="17" t="s">
        <v>194</v>
      </c>
      <c r="BE353" s="227">
        <f>IF(N353="základní",J353,0)</f>
        <v>0</v>
      </c>
      <c r="BF353" s="227">
        <f>IF(N353="snížená",J353,0)</f>
        <v>0</v>
      </c>
      <c r="BG353" s="227">
        <f>IF(N353="zákl. přenesená",J353,0)</f>
        <v>0</v>
      </c>
      <c r="BH353" s="227">
        <f>IF(N353="sníž. přenesená",J353,0)</f>
        <v>0</v>
      </c>
      <c r="BI353" s="227">
        <f>IF(N353="nulová",J353,0)</f>
        <v>0</v>
      </c>
      <c r="BJ353" s="17" t="s">
        <v>84</v>
      </c>
      <c r="BK353" s="227">
        <f>ROUND(I353*H353,2)</f>
        <v>0</v>
      </c>
      <c r="BL353" s="17" t="s">
        <v>524</v>
      </c>
      <c r="BM353" s="226" t="s">
        <v>687</v>
      </c>
    </row>
    <row r="354" s="2" customFormat="1" ht="37.8" customHeight="1">
      <c r="A354" s="39"/>
      <c r="B354" s="40"/>
      <c r="C354" s="214" t="s">
        <v>122</v>
      </c>
      <c r="D354" s="214" t="s">
        <v>197</v>
      </c>
      <c r="E354" s="215" t="s">
        <v>688</v>
      </c>
      <c r="F354" s="216" t="s">
        <v>689</v>
      </c>
      <c r="G354" s="217" t="s">
        <v>262</v>
      </c>
      <c r="H354" s="218">
        <v>2</v>
      </c>
      <c r="I354" s="219"/>
      <c r="J354" s="220">
        <f>ROUND(I354*H354,2)</f>
        <v>0</v>
      </c>
      <c r="K354" s="216" t="s">
        <v>200</v>
      </c>
      <c r="L354" s="221"/>
      <c r="M354" s="222" t="s">
        <v>32</v>
      </c>
      <c r="N354" s="223" t="s">
        <v>48</v>
      </c>
      <c r="O354" s="85"/>
      <c r="P354" s="224">
        <f>O354*H354</f>
        <v>0</v>
      </c>
      <c r="Q354" s="224">
        <v>0</v>
      </c>
      <c r="R354" s="224">
        <f>Q354*H354</f>
        <v>0</v>
      </c>
      <c r="S354" s="224">
        <v>0</v>
      </c>
      <c r="T354" s="225">
        <f>S354*H354</f>
        <v>0</v>
      </c>
      <c r="U354" s="39"/>
      <c r="V354" s="39"/>
      <c r="W354" s="39"/>
      <c r="X354" s="39"/>
      <c r="Y354" s="39"/>
      <c r="Z354" s="39"/>
      <c r="AA354" s="39"/>
      <c r="AB354" s="39"/>
      <c r="AC354" s="39"/>
      <c r="AD354" s="39"/>
      <c r="AE354" s="39"/>
      <c r="AR354" s="226" t="s">
        <v>524</v>
      </c>
      <c r="AT354" s="226" t="s">
        <v>197</v>
      </c>
      <c r="AU354" s="226" t="s">
        <v>84</v>
      </c>
      <c r="AY354" s="17" t="s">
        <v>194</v>
      </c>
      <c r="BE354" s="227">
        <f>IF(N354="základní",J354,0)</f>
        <v>0</v>
      </c>
      <c r="BF354" s="227">
        <f>IF(N354="snížená",J354,0)</f>
        <v>0</v>
      </c>
      <c r="BG354" s="227">
        <f>IF(N354="zákl. přenesená",J354,0)</f>
        <v>0</v>
      </c>
      <c r="BH354" s="227">
        <f>IF(N354="sníž. přenesená",J354,0)</f>
        <v>0</v>
      </c>
      <c r="BI354" s="227">
        <f>IF(N354="nulová",J354,0)</f>
        <v>0</v>
      </c>
      <c r="BJ354" s="17" t="s">
        <v>84</v>
      </c>
      <c r="BK354" s="227">
        <f>ROUND(I354*H354,2)</f>
        <v>0</v>
      </c>
      <c r="BL354" s="17" t="s">
        <v>524</v>
      </c>
      <c r="BM354" s="226" t="s">
        <v>690</v>
      </c>
    </row>
    <row r="355" s="2" customFormat="1" ht="16.5" customHeight="1">
      <c r="A355" s="39"/>
      <c r="B355" s="40"/>
      <c r="C355" s="214" t="s">
        <v>691</v>
      </c>
      <c r="D355" s="214" t="s">
        <v>197</v>
      </c>
      <c r="E355" s="215" t="s">
        <v>692</v>
      </c>
      <c r="F355" s="216" t="s">
        <v>693</v>
      </c>
      <c r="G355" s="217" t="s">
        <v>262</v>
      </c>
      <c r="H355" s="218">
        <v>1</v>
      </c>
      <c r="I355" s="219"/>
      <c r="J355" s="220">
        <f>ROUND(I355*H355,2)</f>
        <v>0</v>
      </c>
      <c r="K355" s="216" t="s">
        <v>200</v>
      </c>
      <c r="L355" s="221"/>
      <c r="M355" s="222" t="s">
        <v>32</v>
      </c>
      <c r="N355" s="223" t="s">
        <v>48</v>
      </c>
      <c r="O355" s="85"/>
      <c r="P355" s="224">
        <f>O355*H355</f>
        <v>0</v>
      </c>
      <c r="Q355" s="224">
        <v>0</v>
      </c>
      <c r="R355" s="224">
        <f>Q355*H355</f>
        <v>0</v>
      </c>
      <c r="S355" s="224">
        <v>0</v>
      </c>
      <c r="T355" s="225">
        <f>S355*H355</f>
        <v>0</v>
      </c>
      <c r="U355" s="39"/>
      <c r="V355" s="39"/>
      <c r="W355" s="39"/>
      <c r="X355" s="39"/>
      <c r="Y355" s="39"/>
      <c r="Z355" s="39"/>
      <c r="AA355" s="39"/>
      <c r="AB355" s="39"/>
      <c r="AC355" s="39"/>
      <c r="AD355" s="39"/>
      <c r="AE355" s="39"/>
      <c r="AR355" s="226" t="s">
        <v>201</v>
      </c>
      <c r="AT355" s="226" t="s">
        <v>197</v>
      </c>
      <c r="AU355" s="226" t="s">
        <v>84</v>
      </c>
      <c r="AY355" s="17" t="s">
        <v>194</v>
      </c>
      <c r="BE355" s="227">
        <f>IF(N355="základní",J355,0)</f>
        <v>0</v>
      </c>
      <c r="BF355" s="227">
        <f>IF(N355="snížená",J355,0)</f>
        <v>0</v>
      </c>
      <c r="BG355" s="227">
        <f>IF(N355="zákl. přenesená",J355,0)</f>
        <v>0</v>
      </c>
      <c r="BH355" s="227">
        <f>IF(N355="sníž. přenesená",J355,0)</f>
        <v>0</v>
      </c>
      <c r="BI355" s="227">
        <f>IF(N355="nulová",J355,0)</f>
        <v>0</v>
      </c>
      <c r="BJ355" s="17" t="s">
        <v>84</v>
      </c>
      <c r="BK355" s="227">
        <f>ROUND(I355*H355,2)</f>
        <v>0</v>
      </c>
      <c r="BL355" s="17" t="s">
        <v>202</v>
      </c>
      <c r="BM355" s="226" t="s">
        <v>694</v>
      </c>
    </row>
    <row r="356" s="2" customFormat="1" ht="16.5" customHeight="1">
      <c r="A356" s="39"/>
      <c r="B356" s="40"/>
      <c r="C356" s="214" t="s">
        <v>695</v>
      </c>
      <c r="D356" s="214" t="s">
        <v>197</v>
      </c>
      <c r="E356" s="215" t="s">
        <v>696</v>
      </c>
      <c r="F356" s="216" t="s">
        <v>697</v>
      </c>
      <c r="G356" s="217" t="s">
        <v>262</v>
      </c>
      <c r="H356" s="218">
        <v>1</v>
      </c>
      <c r="I356" s="219"/>
      <c r="J356" s="220">
        <f>ROUND(I356*H356,2)</f>
        <v>0</v>
      </c>
      <c r="K356" s="216" t="s">
        <v>200</v>
      </c>
      <c r="L356" s="221"/>
      <c r="M356" s="222" t="s">
        <v>32</v>
      </c>
      <c r="N356" s="223" t="s">
        <v>48</v>
      </c>
      <c r="O356" s="85"/>
      <c r="P356" s="224">
        <f>O356*H356</f>
        <v>0</v>
      </c>
      <c r="Q356" s="224">
        <v>0</v>
      </c>
      <c r="R356" s="224">
        <f>Q356*H356</f>
        <v>0</v>
      </c>
      <c r="S356" s="224">
        <v>0</v>
      </c>
      <c r="T356" s="225">
        <f>S356*H356</f>
        <v>0</v>
      </c>
      <c r="U356" s="39"/>
      <c r="V356" s="39"/>
      <c r="W356" s="39"/>
      <c r="X356" s="39"/>
      <c r="Y356" s="39"/>
      <c r="Z356" s="39"/>
      <c r="AA356" s="39"/>
      <c r="AB356" s="39"/>
      <c r="AC356" s="39"/>
      <c r="AD356" s="39"/>
      <c r="AE356" s="39"/>
      <c r="AR356" s="226" t="s">
        <v>201</v>
      </c>
      <c r="AT356" s="226" t="s">
        <v>197</v>
      </c>
      <c r="AU356" s="226" t="s">
        <v>84</v>
      </c>
      <c r="AY356" s="17" t="s">
        <v>194</v>
      </c>
      <c r="BE356" s="227">
        <f>IF(N356="základní",J356,0)</f>
        <v>0</v>
      </c>
      <c r="BF356" s="227">
        <f>IF(N356="snížená",J356,0)</f>
        <v>0</v>
      </c>
      <c r="BG356" s="227">
        <f>IF(N356="zákl. přenesená",J356,0)</f>
        <v>0</v>
      </c>
      <c r="BH356" s="227">
        <f>IF(N356="sníž. přenesená",J356,0)</f>
        <v>0</v>
      </c>
      <c r="BI356" s="227">
        <f>IF(N356="nulová",J356,0)</f>
        <v>0</v>
      </c>
      <c r="BJ356" s="17" t="s">
        <v>84</v>
      </c>
      <c r="BK356" s="227">
        <f>ROUND(I356*H356,2)</f>
        <v>0</v>
      </c>
      <c r="BL356" s="17" t="s">
        <v>202</v>
      </c>
      <c r="BM356" s="226" t="s">
        <v>698</v>
      </c>
    </row>
    <row r="357" s="2" customFormat="1" ht="16.5" customHeight="1">
      <c r="A357" s="39"/>
      <c r="B357" s="40"/>
      <c r="C357" s="214" t="s">
        <v>699</v>
      </c>
      <c r="D357" s="214" t="s">
        <v>197</v>
      </c>
      <c r="E357" s="215" t="s">
        <v>700</v>
      </c>
      <c r="F357" s="216" t="s">
        <v>701</v>
      </c>
      <c r="G357" s="217" t="s">
        <v>262</v>
      </c>
      <c r="H357" s="218">
        <v>3</v>
      </c>
      <c r="I357" s="219"/>
      <c r="J357" s="220">
        <f>ROUND(I357*H357,2)</f>
        <v>0</v>
      </c>
      <c r="K357" s="216" t="s">
        <v>200</v>
      </c>
      <c r="L357" s="221"/>
      <c r="M357" s="222" t="s">
        <v>32</v>
      </c>
      <c r="N357" s="223" t="s">
        <v>48</v>
      </c>
      <c r="O357" s="85"/>
      <c r="P357" s="224">
        <f>O357*H357</f>
        <v>0</v>
      </c>
      <c r="Q357" s="224">
        <v>0</v>
      </c>
      <c r="R357" s="224">
        <f>Q357*H357</f>
        <v>0</v>
      </c>
      <c r="S357" s="224">
        <v>0</v>
      </c>
      <c r="T357" s="225">
        <f>S357*H357</f>
        <v>0</v>
      </c>
      <c r="U357" s="39"/>
      <c r="V357" s="39"/>
      <c r="W357" s="39"/>
      <c r="X357" s="39"/>
      <c r="Y357" s="39"/>
      <c r="Z357" s="39"/>
      <c r="AA357" s="39"/>
      <c r="AB357" s="39"/>
      <c r="AC357" s="39"/>
      <c r="AD357" s="39"/>
      <c r="AE357" s="39"/>
      <c r="AR357" s="226" t="s">
        <v>201</v>
      </c>
      <c r="AT357" s="226" t="s">
        <v>197</v>
      </c>
      <c r="AU357" s="226" t="s">
        <v>84</v>
      </c>
      <c r="AY357" s="17" t="s">
        <v>194</v>
      </c>
      <c r="BE357" s="227">
        <f>IF(N357="základní",J357,0)</f>
        <v>0</v>
      </c>
      <c r="BF357" s="227">
        <f>IF(N357="snížená",J357,0)</f>
        <v>0</v>
      </c>
      <c r="BG357" s="227">
        <f>IF(N357="zákl. přenesená",J357,0)</f>
        <v>0</v>
      </c>
      <c r="BH357" s="227">
        <f>IF(N357="sníž. přenesená",J357,0)</f>
        <v>0</v>
      </c>
      <c r="BI357" s="227">
        <f>IF(N357="nulová",J357,0)</f>
        <v>0</v>
      </c>
      <c r="BJ357" s="17" t="s">
        <v>84</v>
      </c>
      <c r="BK357" s="227">
        <f>ROUND(I357*H357,2)</f>
        <v>0</v>
      </c>
      <c r="BL357" s="17" t="s">
        <v>202</v>
      </c>
      <c r="BM357" s="226" t="s">
        <v>702</v>
      </c>
    </row>
    <row r="358" s="2" customFormat="1" ht="16.5" customHeight="1">
      <c r="A358" s="39"/>
      <c r="B358" s="40"/>
      <c r="C358" s="214" t="s">
        <v>703</v>
      </c>
      <c r="D358" s="214" t="s">
        <v>197</v>
      </c>
      <c r="E358" s="215" t="s">
        <v>704</v>
      </c>
      <c r="F358" s="216" t="s">
        <v>705</v>
      </c>
      <c r="G358" s="217" t="s">
        <v>262</v>
      </c>
      <c r="H358" s="218">
        <v>1</v>
      </c>
      <c r="I358" s="219"/>
      <c r="J358" s="220">
        <f>ROUND(I358*H358,2)</f>
        <v>0</v>
      </c>
      <c r="K358" s="216" t="s">
        <v>200</v>
      </c>
      <c r="L358" s="221"/>
      <c r="M358" s="222" t="s">
        <v>32</v>
      </c>
      <c r="N358" s="223" t="s">
        <v>48</v>
      </c>
      <c r="O358" s="85"/>
      <c r="P358" s="224">
        <f>O358*H358</f>
        <v>0</v>
      </c>
      <c r="Q358" s="224">
        <v>0</v>
      </c>
      <c r="R358" s="224">
        <f>Q358*H358</f>
        <v>0</v>
      </c>
      <c r="S358" s="224">
        <v>0</v>
      </c>
      <c r="T358" s="225">
        <f>S358*H358</f>
        <v>0</v>
      </c>
      <c r="U358" s="39"/>
      <c r="V358" s="39"/>
      <c r="W358" s="39"/>
      <c r="X358" s="39"/>
      <c r="Y358" s="39"/>
      <c r="Z358" s="39"/>
      <c r="AA358" s="39"/>
      <c r="AB358" s="39"/>
      <c r="AC358" s="39"/>
      <c r="AD358" s="39"/>
      <c r="AE358" s="39"/>
      <c r="AR358" s="226" t="s">
        <v>524</v>
      </c>
      <c r="AT358" s="226" t="s">
        <v>197</v>
      </c>
      <c r="AU358" s="226" t="s">
        <v>84</v>
      </c>
      <c r="AY358" s="17" t="s">
        <v>194</v>
      </c>
      <c r="BE358" s="227">
        <f>IF(N358="základní",J358,0)</f>
        <v>0</v>
      </c>
      <c r="BF358" s="227">
        <f>IF(N358="snížená",J358,0)</f>
        <v>0</v>
      </c>
      <c r="BG358" s="227">
        <f>IF(N358="zákl. přenesená",J358,0)</f>
        <v>0</v>
      </c>
      <c r="BH358" s="227">
        <f>IF(N358="sníž. přenesená",J358,0)</f>
        <v>0</v>
      </c>
      <c r="BI358" s="227">
        <f>IF(N358="nulová",J358,0)</f>
        <v>0</v>
      </c>
      <c r="BJ358" s="17" t="s">
        <v>84</v>
      </c>
      <c r="BK358" s="227">
        <f>ROUND(I358*H358,2)</f>
        <v>0</v>
      </c>
      <c r="BL358" s="17" t="s">
        <v>524</v>
      </c>
      <c r="BM358" s="226" t="s">
        <v>706</v>
      </c>
    </row>
    <row r="359" s="2" customFormat="1" ht="16.5" customHeight="1">
      <c r="A359" s="39"/>
      <c r="B359" s="40"/>
      <c r="C359" s="214" t="s">
        <v>707</v>
      </c>
      <c r="D359" s="214" t="s">
        <v>197</v>
      </c>
      <c r="E359" s="215" t="s">
        <v>708</v>
      </c>
      <c r="F359" s="216" t="s">
        <v>709</v>
      </c>
      <c r="G359" s="217" t="s">
        <v>262</v>
      </c>
      <c r="H359" s="218">
        <v>1</v>
      </c>
      <c r="I359" s="219"/>
      <c r="J359" s="220">
        <f>ROUND(I359*H359,2)</f>
        <v>0</v>
      </c>
      <c r="K359" s="216" t="s">
        <v>200</v>
      </c>
      <c r="L359" s="221"/>
      <c r="M359" s="222" t="s">
        <v>32</v>
      </c>
      <c r="N359" s="223" t="s">
        <v>48</v>
      </c>
      <c r="O359" s="85"/>
      <c r="P359" s="224">
        <f>O359*H359</f>
        <v>0</v>
      </c>
      <c r="Q359" s="224">
        <v>0</v>
      </c>
      <c r="R359" s="224">
        <f>Q359*H359</f>
        <v>0</v>
      </c>
      <c r="S359" s="224">
        <v>0</v>
      </c>
      <c r="T359" s="225">
        <f>S359*H359</f>
        <v>0</v>
      </c>
      <c r="U359" s="39"/>
      <c r="V359" s="39"/>
      <c r="W359" s="39"/>
      <c r="X359" s="39"/>
      <c r="Y359" s="39"/>
      <c r="Z359" s="39"/>
      <c r="AA359" s="39"/>
      <c r="AB359" s="39"/>
      <c r="AC359" s="39"/>
      <c r="AD359" s="39"/>
      <c r="AE359" s="39"/>
      <c r="AR359" s="226" t="s">
        <v>524</v>
      </c>
      <c r="AT359" s="226" t="s">
        <v>197</v>
      </c>
      <c r="AU359" s="226" t="s">
        <v>84</v>
      </c>
      <c r="AY359" s="17" t="s">
        <v>194</v>
      </c>
      <c r="BE359" s="227">
        <f>IF(N359="základní",J359,0)</f>
        <v>0</v>
      </c>
      <c r="BF359" s="227">
        <f>IF(N359="snížená",J359,0)</f>
        <v>0</v>
      </c>
      <c r="BG359" s="227">
        <f>IF(N359="zákl. přenesená",J359,0)</f>
        <v>0</v>
      </c>
      <c r="BH359" s="227">
        <f>IF(N359="sníž. přenesená",J359,0)</f>
        <v>0</v>
      </c>
      <c r="BI359" s="227">
        <f>IF(N359="nulová",J359,0)</f>
        <v>0</v>
      </c>
      <c r="BJ359" s="17" t="s">
        <v>84</v>
      </c>
      <c r="BK359" s="227">
        <f>ROUND(I359*H359,2)</f>
        <v>0</v>
      </c>
      <c r="BL359" s="17" t="s">
        <v>524</v>
      </c>
      <c r="BM359" s="226" t="s">
        <v>710</v>
      </c>
    </row>
    <row r="360" s="2" customFormat="1" ht="16.5" customHeight="1">
      <c r="A360" s="39"/>
      <c r="B360" s="40"/>
      <c r="C360" s="214" t="s">
        <v>711</v>
      </c>
      <c r="D360" s="214" t="s">
        <v>197</v>
      </c>
      <c r="E360" s="215" t="s">
        <v>712</v>
      </c>
      <c r="F360" s="216" t="s">
        <v>713</v>
      </c>
      <c r="G360" s="217" t="s">
        <v>262</v>
      </c>
      <c r="H360" s="218">
        <v>1</v>
      </c>
      <c r="I360" s="219"/>
      <c r="J360" s="220">
        <f>ROUND(I360*H360,2)</f>
        <v>0</v>
      </c>
      <c r="K360" s="216" t="s">
        <v>200</v>
      </c>
      <c r="L360" s="221"/>
      <c r="M360" s="222" t="s">
        <v>32</v>
      </c>
      <c r="N360" s="223" t="s">
        <v>48</v>
      </c>
      <c r="O360" s="85"/>
      <c r="P360" s="224">
        <f>O360*H360</f>
        <v>0</v>
      </c>
      <c r="Q360" s="224">
        <v>0</v>
      </c>
      <c r="R360" s="224">
        <f>Q360*H360</f>
        <v>0</v>
      </c>
      <c r="S360" s="224">
        <v>0</v>
      </c>
      <c r="T360" s="225">
        <f>S360*H360</f>
        <v>0</v>
      </c>
      <c r="U360" s="39"/>
      <c r="V360" s="39"/>
      <c r="W360" s="39"/>
      <c r="X360" s="39"/>
      <c r="Y360" s="39"/>
      <c r="Z360" s="39"/>
      <c r="AA360" s="39"/>
      <c r="AB360" s="39"/>
      <c r="AC360" s="39"/>
      <c r="AD360" s="39"/>
      <c r="AE360" s="39"/>
      <c r="AR360" s="226" t="s">
        <v>524</v>
      </c>
      <c r="AT360" s="226" t="s">
        <v>197</v>
      </c>
      <c r="AU360" s="226" t="s">
        <v>84</v>
      </c>
      <c r="AY360" s="17" t="s">
        <v>194</v>
      </c>
      <c r="BE360" s="227">
        <f>IF(N360="základní",J360,0)</f>
        <v>0</v>
      </c>
      <c r="BF360" s="227">
        <f>IF(N360="snížená",J360,0)</f>
        <v>0</v>
      </c>
      <c r="BG360" s="227">
        <f>IF(N360="zákl. přenesená",J360,0)</f>
        <v>0</v>
      </c>
      <c r="BH360" s="227">
        <f>IF(N360="sníž. přenesená",J360,0)</f>
        <v>0</v>
      </c>
      <c r="BI360" s="227">
        <f>IF(N360="nulová",J360,0)</f>
        <v>0</v>
      </c>
      <c r="BJ360" s="17" t="s">
        <v>84</v>
      </c>
      <c r="BK360" s="227">
        <f>ROUND(I360*H360,2)</f>
        <v>0</v>
      </c>
      <c r="BL360" s="17" t="s">
        <v>524</v>
      </c>
      <c r="BM360" s="226" t="s">
        <v>714</v>
      </c>
    </row>
    <row r="361" s="2" customFormat="1" ht="16.5" customHeight="1">
      <c r="A361" s="39"/>
      <c r="B361" s="40"/>
      <c r="C361" s="214" t="s">
        <v>715</v>
      </c>
      <c r="D361" s="214" t="s">
        <v>197</v>
      </c>
      <c r="E361" s="215" t="s">
        <v>716</v>
      </c>
      <c r="F361" s="216" t="s">
        <v>717</v>
      </c>
      <c r="G361" s="217" t="s">
        <v>262</v>
      </c>
      <c r="H361" s="218">
        <v>1</v>
      </c>
      <c r="I361" s="219"/>
      <c r="J361" s="220">
        <f>ROUND(I361*H361,2)</f>
        <v>0</v>
      </c>
      <c r="K361" s="216" t="s">
        <v>200</v>
      </c>
      <c r="L361" s="221"/>
      <c r="M361" s="222" t="s">
        <v>32</v>
      </c>
      <c r="N361" s="223" t="s">
        <v>48</v>
      </c>
      <c r="O361" s="85"/>
      <c r="P361" s="224">
        <f>O361*H361</f>
        <v>0</v>
      </c>
      <c r="Q361" s="224">
        <v>0</v>
      </c>
      <c r="R361" s="224">
        <f>Q361*H361</f>
        <v>0</v>
      </c>
      <c r="S361" s="224">
        <v>0</v>
      </c>
      <c r="T361" s="225">
        <f>S361*H361</f>
        <v>0</v>
      </c>
      <c r="U361" s="39"/>
      <c r="V361" s="39"/>
      <c r="W361" s="39"/>
      <c r="X361" s="39"/>
      <c r="Y361" s="39"/>
      <c r="Z361" s="39"/>
      <c r="AA361" s="39"/>
      <c r="AB361" s="39"/>
      <c r="AC361" s="39"/>
      <c r="AD361" s="39"/>
      <c r="AE361" s="39"/>
      <c r="AR361" s="226" t="s">
        <v>524</v>
      </c>
      <c r="AT361" s="226" t="s">
        <v>197</v>
      </c>
      <c r="AU361" s="226" t="s">
        <v>84</v>
      </c>
      <c r="AY361" s="17" t="s">
        <v>194</v>
      </c>
      <c r="BE361" s="227">
        <f>IF(N361="základní",J361,0)</f>
        <v>0</v>
      </c>
      <c r="BF361" s="227">
        <f>IF(N361="snížená",J361,0)</f>
        <v>0</v>
      </c>
      <c r="BG361" s="227">
        <f>IF(N361="zákl. přenesená",J361,0)</f>
        <v>0</v>
      </c>
      <c r="BH361" s="227">
        <f>IF(N361="sníž. přenesená",J361,0)</f>
        <v>0</v>
      </c>
      <c r="BI361" s="227">
        <f>IF(N361="nulová",J361,0)</f>
        <v>0</v>
      </c>
      <c r="BJ361" s="17" t="s">
        <v>84</v>
      </c>
      <c r="BK361" s="227">
        <f>ROUND(I361*H361,2)</f>
        <v>0</v>
      </c>
      <c r="BL361" s="17" t="s">
        <v>524</v>
      </c>
      <c r="BM361" s="226" t="s">
        <v>718</v>
      </c>
    </row>
    <row r="362" s="2" customFormat="1" ht="16.5" customHeight="1">
      <c r="A362" s="39"/>
      <c r="B362" s="40"/>
      <c r="C362" s="214" t="s">
        <v>719</v>
      </c>
      <c r="D362" s="214" t="s">
        <v>197</v>
      </c>
      <c r="E362" s="215" t="s">
        <v>720</v>
      </c>
      <c r="F362" s="216" t="s">
        <v>721</v>
      </c>
      <c r="G362" s="217" t="s">
        <v>262</v>
      </c>
      <c r="H362" s="218">
        <v>1</v>
      </c>
      <c r="I362" s="219"/>
      <c r="J362" s="220">
        <f>ROUND(I362*H362,2)</f>
        <v>0</v>
      </c>
      <c r="K362" s="216" t="s">
        <v>200</v>
      </c>
      <c r="L362" s="221"/>
      <c r="M362" s="222" t="s">
        <v>32</v>
      </c>
      <c r="N362" s="223" t="s">
        <v>48</v>
      </c>
      <c r="O362" s="85"/>
      <c r="P362" s="224">
        <f>O362*H362</f>
        <v>0</v>
      </c>
      <c r="Q362" s="224">
        <v>0</v>
      </c>
      <c r="R362" s="224">
        <f>Q362*H362</f>
        <v>0</v>
      </c>
      <c r="S362" s="224">
        <v>0</v>
      </c>
      <c r="T362" s="225">
        <f>S362*H362</f>
        <v>0</v>
      </c>
      <c r="U362" s="39"/>
      <c r="V362" s="39"/>
      <c r="W362" s="39"/>
      <c r="X362" s="39"/>
      <c r="Y362" s="39"/>
      <c r="Z362" s="39"/>
      <c r="AA362" s="39"/>
      <c r="AB362" s="39"/>
      <c r="AC362" s="39"/>
      <c r="AD362" s="39"/>
      <c r="AE362" s="39"/>
      <c r="AR362" s="226" t="s">
        <v>524</v>
      </c>
      <c r="AT362" s="226" t="s">
        <v>197</v>
      </c>
      <c r="AU362" s="226" t="s">
        <v>84</v>
      </c>
      <c r="AY362" s="17" t="s">
        <v>194</v>
      </c>
      <c r="BE362" s="227">
        <f>IF(N362="základní",J362,0)</f>
        <v>0</v>
      </c>
      <c r="BF362" s="227">
        <f>IF(N362="snížená",J362,0)</f>
        <v>0</v>
      </c>
      <c r="BG362" s="227">
        <f>IF(N362="zákl. přenesená",J362,0)</f>
        <v>0</v>
      </c>
      <c r="BH362" s="227">
        <f>IF(N362="sníž. přenesená",J362,0)</f>
        <v>0</v>
      </c>
      <c r="BI362" s="227">
        <f>IF(N362="nulová",J362,0)</f>
        <v>0</v>
      </c>
      <c r="BJ362" s="17" t="s">
        <v>84</v>
      </c>
      <c r="BK362" s="227">
        <f>ROUND(I362*H362,2)</f>
        <v>0</v>
      </c>
      <c r="BL362" s="17" t="s">
        <v>524</v>
      </c>
      <c r="BM362" s="226" t="s">
        <v>722</v>
      </c>
    </row>
    <row r="363" s="2" customFormat="1" ht="16.5" customHeight="1">
      <c r="A363" s="39"/>
      <c r="B363" s="40"/>
      <c r="C363" s="214" t="s">
        <v>723</v>
      </c>
      <c r="D363" s="214" t="s">
        <v>197</v>
      </c>
      <c r="E363" s="215" t="s">
        <v>724</v>
      </c>
      <c r="F363" s="216" t="s">
        <v>725</v>
      </c>
      <c r="G363" s="217" t="s">
        <v>262</v>
      </c>
      <c r="H363" s="218">
        <v>2</v>
      </c>
      <c r="I363" s="219"/>
      <c r="J363" s="220">
        <f>ROUND(I363*H363,2)</f>
        <v>0</v>
      </c>
      <c r="K363" s="216" t="s">
        <v>200</v>
      </c>
      <c r="L363" s="221"/>
      <c r="M363" s="222" t="s">
        <v>32</v>
      </c>
      <c r="N363" s="223" t="s">
        <v>48</v>
      </c>
      <c r="O363" s="85"/>
      <c r="P363" s="224">
        <f>O363*H363</f>
        <v>0</v>
      </c>
      <c r="Q363" s="224">
        <v>0</v>
      </c>
      <c r="R363" s="224">
        <f>Q363*H363</f>
        <v>0</v>
      </c>
      <c r="S363" s="224">
        <v>0</v>
      </c>
      <c r="T363" s="225">
        <f>S363*H363</f>
        <v>0</v>
      </c>
      <c r="U363" s="39"/>
      <c r="V363" s="39"/>
      <c r="W363" s="39"/>
      <c r="X363" s="39"/>
      <c r="Y363" s="39"/>
      <c r="Z363" s="39"/>
      <c r="AA363" s="39"/>
      <c r="AB363" s="39"/>
      <c r="AC363" s="39"/>
      <c r="AD363" s="39"/>
      <c r="AE363" s="39"/>
      <c r="AR363" s="226" t="s">
        <v>524</v>
      </c>
      <c r="AT363" s="226" t="s">
        <v>197</v>
      </c>
      <c r="AU363" s="226" t="s">
        <v>84</v>
      </c>
      <c r="AY363" s="17" t="s">
        <v>194</v>
      </c>
      <c r="BE363" s="227">
        <f>IF(N363="základní",J363,0)</f>
        <v>0</v>
      </c>
      <c r="BF363" s="227">
        <f>IF(N363="snížená",J363,0)</f>
        <v>0</v>
      </c>
      <c r="BG363" s="227">
        <f>IF(N363="zákl. přenesená",J363,0)</f>
        <v>0</v>
      </c>
      <c r="BH363" s="227">
        <f>IF(N363="sníž. přenesená",J363,0)</f>
        <v>0</v>
      </c>
      <c r="BI363" s="227">
        <f>IF(N363="nulová",J363,0)</f>
        <v>0</v>
      </c>
      <c r="BJ363" s="17" t="s">
        <v>84</v>
      </c>
      <c r="BK363" s="227">
        <f>ROUND(I363*H363,2)</f>
        <v>0</v>
      </c>
      <c r="BL363" s="17" t="s">
        <v>524</v>
      </c>
      <c r="BM363" s="226" t="s">
        <v>726</v>
      </c>
    </row>
    <row r="364" s="2" customFormat="1" ht="16.5" customHeight="1">
      <c r="A364" s="39"/>
      <c r="B364" s="40"/>
      <c r="C364" s="214" t="s">
        <v>727</v>
      </c>
      <c r="D364" s="214" t="s">
        <v>197</v>
      </c>
      <c r="E364" s="215" t="s">
        <v>728</v>
      </c>
      <c r="F364" s="216" t="s">
        <v>729</v>
      </c>
      <c r="G364" s="217" t="s">
        <v>262</v>
      </c>
      <c r="H364" s="218">
        <v>1</v>
      </c>
      <c r="I364" s="219"/>
      <c r="J364" s="220">
        <f>ROUND(I364*H364,2)</f>
        <v>0</v>
      </c>
      <c r="K364" s="216" t="s">
        <v>200</v>
      </c>
      <c r="L364" s="221"/>
      <c r="M364" s="222" t="s">
        <v>32</v>
      </c>
      <c r="N364" s="223" t="s">
        <v>48</v>
      </c>
      <c r="O364" s="85"/>
      <c r="P364" s="224">
        <f>O364*H364</f>
        <v>0</v>
      </c>
      <c r="Q364" s="224">
        <v>0</v>
      </c>
      <c r="R364" s="224">
        <f>Q364*H364</f>
        <v>0</v>
      </c>
      <c r="S364" s="224">
        <v>0</v>
      </c>
      <c r="T364" s="225">
        <f>S364*H364</f>
        <v>0</v>
      </c>
      <c r="U364" s="39"/>
      <c r="V364" s="39"/>
      <c r="W364" s="39"/>
      <c r="X364" s="39"/>
      <c r="Y364" s="39"/>
      <c r="Z364" s="39"/>
      <c r="AA364" s="39"/>
      <c r="AB364" s="39"/>
      <c r="AC364" s="39"/>
      <c r="AD364" s="39"/>
      <c r="AE364" s="39"/>
      <c r="AR364" s="226" t="s">
        <v>524</v>
      </c>
      <c r="AT364" s="226" t="s">
        <v>197</v>
      </c>
      <c r="AU364" s="226" t="s">
        <v>84</v>
      </c>
      <c r="AY364" s="17" t="s">
        <v>194</v>
      </c>
      <c r="BE364" s="227">
        <f>IF(N364="základní",J364,0)</f>
        <v>0</v>
      </c>
      <c r="BF364" s="227">
        <f>IF(N364="snížená",J364,0)</f>
        <v>0</v>
      </c>
      <c r="BG364" s="227">
        <f>IF(N364="zákl. přenesená",J364,0)</f>
        <v>0</v>
      </c>
      <c r="BH364" s="227">
        <f>IF(N364="sníž. přenesená",J364,0)</f>
        <v>0</v>
      </c>
      <c r="BI364" s="227">
        <f>IF(N364="nulová",J364,0)</f>
        <v>0</v>
      </c>
      <c r="BJ364" s="17" t="s">
        <v>84</v>
      </c>
      <c r="BK364" s="227">
        <f>ROUND(I364*H364,2)</f>
        <v>0</v>
      </c>
      <c r="BL364" s="17" t="s">
        <v>524</v>
      </c>
      <c r="BM364" s="226" t="s">
        <v>730</v>
      </c>
    </row>
    <row r="365" s="2" customFormat="1" ht="24.15" customHeight="1">
      <c r="A365" s="39"/>
      <c r="B365" s="40"/>
      <c r="C365" s="214" t="s">
        <v>731</v>
      </c>
      <c r="D365" s="214" t="s">
        <v>197</v>
      </c>
      <c r="E365" s="215" t="s">
        <v>732</v>
      </c>
      <c r="F365" s="216" t="s">
        <v>733</v>
      </c>
      <c r="G365" s="217" t="s">
        <v>262</v>
      </c>
      <c r="H365" s="218">
        <v>1</v>
      </c>
      <c r="I365" s="219"/>
      <c r="J365" s="220">
        <f>ROUND(I365*H365,2)</f>
        <v>0</v>
      </c>
      <c r="K365" s="216" t="s">
        <v>200</v>
      </c>
      <c r="L365" s="221"/>
      <c r="M365" s="222" t="s">
        <v>32</v>
      </c>
      <c r="N365" s="223" t="s">
        <v>48</v>
      </c>
      <c r="O365" s="85"/>
      <c r="P365" s="224">
        <f>O365*H365</f>
        <v>0</v>
      </c>
      <c r="Q365" s="224">
        <v>0</v>
      </c>
      <c r="R365" s="224">
        <f>Q365*H365</f>
        <v>0</v>
      </c>
      <c r="S365" s="224">
        <v>0</v>
      </c>
      <c r="T365" s="225">
        <f>S365*H365</f>
        <v>0</v>
      </c>
      <c r="U365" s="39"/>
      <c r="V365" s="39"/>
      <c r="W365" s="39"/>
      <c r="X365" s="39"/>
      <c r="Y365" s="39"/>
      <c r="Z365" s="39"/>
      <c r="AA365" s="39"/>
      <c r="AB365" s="39"/>
      <c r="AC365" s="39"/>
      <c r="AD365" s="39"/>
      <c r="AE365" s="39"/>
      <c r="AR365" s="226" t="s">
        <v>201</v>
      </c>
      <c r="AT365" s="226" t="s">
        <v>197</v>
      </c>
      <c r="AU365" s="226" t="s">
        <v>84</v>
      </c>
      <c r="AY365" s="17" t="s">
        <v>194</v>
      </c>
      <c r="BE365" s="227">
        <f>IF(N365="základní",J365,0)</f>
        <v>0</v>
      </c>
      <c r="BF365" s="227">
        <f>IF(N365="snížená",J365,0)</f>
        <v>0</v>
      </c>
      <c r="BG365" s="227">
        <f>IF(N365="zákl. přenesená",J365,0)</f>
        <v>0</v>
      </c>
      <c r="BH365" s="227">
        <f>IF(N365="sníž. přenesená",J365,0)</f>
        <v>0</v>
      </c>
      <c r="BI365" s="227">
        <f>IF(N365="nulová",J365,0)</f>
        <v>0</v>
      </c>
      <c r="BJ365" s="17" t="s">
        <v>84</v>
      </c>
      <c r="BK365" s="227">
        <f>ROUND(I365*H365,2)</f>
        <v>0</v>
      </c>
      <c r="BL365" s="17" t="s">
        <v>202</v>
      </c>
      <c r="BM365" s="226" t="s">
        <v>734</v>
      </c>
    </row>
    <row r="366" s="2" customFormat="1" ht="16.5" customHeight="1">
      <c r="A366" s="39"/>
      <c r="B366" s="40"/>
      <c r="C366" s="214" t="s">
        <v>735</v>
      </c>
      <c r="D366" s="214" t="s">
        <v>197</v>
      </c>
      <c r="E366" s="215" t="s">
        <v>736</v>
      </c>
      <c r="F366" s="216" t="s">
        <v>737</v>
      </c>
      <c r="G366" s="217" t="s">
        <v>262</v>
      </c>
      <c r="H366" s="218">
        <v>1</v>
      </c>
      <c r="I366" s="219"/>
      <c r="J366" s="220">
        <f>ROUND(I366*H366,2)</f>
        <v>0</v>
      </c>
      <c r="K366" s="216" t="s">
        <v>200</v>
      </c>
      <c r="L366" s="221"/>
      <c r="M366" s="222" t="s">
        <v>32</v>
      </c>
      <c r="N366" s="223" t="s">
        <v>48</v>
      </c>
      <c r="O366" s="85"/>
      <c r="P366" s="224">
        <f>O366*H366</f>
        <v>0</v>
      </c>
      <c r="Q366" s="224">
        <v>0</v>
      </c>
      <c r="R366" s="224">
        <f>Q366*H366</f>
        <v>0</v>
      </c>
      <c r="S366" s="224">
        <v>0</v>
      </c>
      <c r="T366" s="225">
        <f>S366*H366</f>
        <v>0</v>
      </c>
      <c r="U366" s="39"/>
      <c r="V366" s="39"/>
      <c r="W366" s="39"/>
      <c r="X366" s="39"/>
      <c r="Y366" s="39"/>
      <c r="Z366" s="39"/>
      <c r="AA366" s="39"/>
      <c r="AB366" s="39"/>
      <c r="AC366" s="39"/>
      <c r="AD366" s="39"/>
      <c r="AE366" s="39"/>
      <c r="AR366" s="226" t="s">
        <v>201</v>
      </c>
      <c r="AT366" s="226" t="s">
        <v>197</v>
      </c>
      <c r="AU366" s="226" t="s">
        <v>84</v>
      </c>
      <c r="AY366" s="17" t="s">
        <v>194</v>
      </c>
      <c r="BE366" s="227">
        <f>IF(N366="základní",J366,0)</f>
        <v>0</v>
      </c>
      <c r="BF366" s="227">
        <f>IF(N366="snížená",J366,0)</f>
        <v>0</v>
      </c>
      <c r="BG366" s="227">
        <f>IF(N366="zákl. přenesená",J366,0)</f>
        <v>0</v>
      </c>
      <c r="BH366" s="227">
        <f>IF(N366="sníž. přenesená",J366,0)</f>
        <v>0</v>
      </c>
      <c r="BI366" s="227">
        <f>IF(N366="nulová",J366,0)</f>
        <v>0</v>
      </c>
      <c r="BJ366" s="17" t="s">
        <v>84</v>
      </c>
      <c r="BK366" s="227">
        <f>ROUND(I366*H366,2)</f>
        <v>0</v>
      </c>
      <c r="BL366" s="17" t="s">
        <v>202</v>
      </c>
      <c r="BM366" s="226" t="s">
        <v>738</v>
      </c>
    </row>
    <row r="367" s="2" customFormat="1" ht="16.5" customHeight="1">
      <c r="A367" s="39"/>
      <c r="B367" s="40"/>
      <c r="C367" s="214" t="s">
        <v>739</v>
      </c>
      <c r="D367" s="214" t="s">
        <v>197</v>
      </c>
      <c r="E367" s="215" t="s">
        <v>740</v>
      </c>
      <c r="F367" s="216" t="s">
        <v>741</v>
      </c>
      <c r="G367" s="217" t="s">
        <v>262</v>
      </c>
      <c r="H367" s="218">
        <v>2</v>
      </c>
      <c r="I367" s="219"/>
      <c r="J367" s="220">
        <f>ROUND(I367*H367,2)</f>
        <v>0</v>
      </c>
      <c r="K367" s="216" t="s">
        <v>200</v>
      </c>
      <c r="L367" s="221"/>
      <c r="M367" s="222" t="s">
        <v>32</v>
      </c>
      <c r="N367" s="223" t="s">
        <v>48</v>
      </c>
      <c r="O367" s="85"/>
      <c r="P367" s="224">
        <f>O367*H367</f>
        <v>0</v>
      </c>
      <c r="Q367" s="224">
        <v>0</v>
      </c>
      <c r="R367" s="224">
        <f>Q367*H367</f>
        <v>0</v>
      </c>
      <c r="S367" s="224">
        <v>0</v>
      </c>
      <c r="T367" s="225">
        <f>S367*H367</f>
        <v>0</v>
      </c>
      <c r="U367" s="39"/>
      <c r="V367" s="39"/>
      <c r="W367" s="39"/>
      <c r="X367" s="39"/>
      <c r="Y367" s="39"/>
      <c r="Z367" s="39"/>
      <c r="AA367" s="39"/>
      <c r="AB367" s="39"/>
      <c r="AC367" s="39"/>
      <c r="AD367" s="39"/>
      <c r="AE367" s="39"/>
      <c r="AR367" s="226" t="s">
        <v>524</v>
      </c>
      <c r="AT367" s="226" t="s">
        <v>197</v>
      </c>
      <c r="AU367" s="226" t="s">
        <v>84</v>
      </c>
      <c r="AY367" s="17" t="s">
        <v>194</v>
      </c>
      <c r="BE367" s="227">
        <f>IF(N367="základní",J367,0)</f>
        <v>0</v>
      </c>
      <c r="BF367" s="227">
        <f>IF(N367="snížená",J367,0)</f>
        <v>0</v>
      </c>
      <c r="BG367" s="227">
        <f>IF(N367="zákl. přenesená",J367,0)</f>
        <v>0</v>
      </c>
      <c r="BH367" s="227">
        <f>IF(N367="sníž. přenesená",J367,0)</f>
        <v>0</v>
      </c>
      <c r="BI367" s="227">
        <f>IF(N367="nulová",J367,0)</f>
        <v>0</v>
      </c>
      <c r="BJ367" s="17" t="s">
        <v>84</v>
      </c>
      <c r="BK367" s="227">
        <f>ROUND(I367*H367,2)</f>
        <v>0</v>
      </c>
      <c r="BL367" s="17" t="s">
        <v>524</v>
      </c>
      <c r="BM367" s="226" t="s">
        <v>742</v>
      </c>
    </row>
    <row r="368" s="2" customFormat="1" ht="16.5" customHeight="1">
      <c r="A368" s="39"/>
      <c r="B368" s="40"/>
      <c r="C368" s="214" t="s">
        <v>743</v>
      </c>
      <c r="D368" s="214" t="s">
        <v>197</v>
      </c>
      <c r="E368" s="215" t="s">
        <v>744</v>
      </c>
      <c r="F368" s="216" t="s">
        <v>745</v>
      </c>
      <c r="G368" s="217" t="s">
        <v>262</v>
      </c>
      <c r="H368" s="218">
        <v>3</v>
      </c>
      <c r="I368" s="219"/>
      <c r="J368" s="220">
        <f>ROUND(I368*H368,2)</f>
        <v>0</v>
      </c>
      <c r="K368" s="216" t="s">
        <v>200</v>
      </c>
      <c r="L368" s="221"/>
      <c r="M368" s="222" t="s">
        <v>32</v>
      </c>
      <c r="N368" s="223" t="s">
        <v>48</v>
      </c>
      <c r="O368" s="85"/>
      <c r="P368" s="224">
        <f>O368*H368</f>
        <v>0</v>
      </c>
      <c r="Q368" s="224">
        <v>0</v>
      </c>
      <c r="R368" s="224">
        <f>Q368*H368</f>
        <v>0</v>
      </c>
      <c r="S368" s="224">
        <v>0</v>
      </c>
      <c r="T368" s="225">
        <f>S368*H368</f>
        <v>0</v>
      </c>
      <c r="U368" s="39"/>
      <c r="V368" s="39"/>
      <c r="W368" s="39"/>
      <c r="X368" s="39"/>
      <c r="Y368" s="39"/>
      <c r="Z368" s="39"/>
      <c r="AA368" s="39"/>
      <c r="AB368" s="39"/>
      <c r="AC368" s="39"/>
      <c r="AD368" s="39"/>
      <c r="AE368" s="39"/>
      <c r="AR368" s="226" t="s">
        <v>524</v>
      </c>
      <c r="AT368" s="226" t="s">
        <v>197</v>
      </c>
      <c r="AU368" s="226" t="s">
        <v>84</v>
      </c>
      <c r="AY368" s="17" t="s">
        <v>194</v>
      </c>
      <c r="BE368" s="227">
        <f>IF(N368="základní",J368,0)</f>
        <v>0</v>
      </c>
      <c r="BF368" s="227">
        <f>IF(N368="snížená",J368,0)</f>
        <v>0</v>
      </c>
      <c r="BG368" s="227">
        <f>IF(N368="zákl. přenesená",J368,0)</f>
        <v>0</v>
      </c>
      <c r="BH368" s="227">
        <f>IF(N368="sníž. přenesená",J368,0)</f>
        <v>0</v>
      </c>
      <c r="BI368" s="227">
        <f>IF(N368="nulová",J368,0)</f>
        <v>0</v>
      </c>
      <c r="BJ368" s="17" t="s">
        <v>84</v>
      </c>
      <c r="BK368" s="227">
        <f>ROUND(I368*H368,2)</f>
        <v>0</v>
      </c>
      <c r="BL368" s="17" t="s">
        <v>524</v>
      </c>
      <c r="BM368" s="226" t="s">
        <v>746</v>
      </c>
    </row>
    <row r="369" s="2" customFormat="1" ht="16.5" customHeight="1">
      <c r="A369" s="39"/>
      <c r="B369" s="40"/>
      <c r="C369" s="214" t="s">
        <v>747</v>
      </c>
      <c r="D369" s="214" t="s">
        <v>197</v>
      </c>
      <c r="E369" s="215" t="s">
        <v>748</v>
      </c>
      <c r="F369" s="216" t="s">
        <v>749</v>
      </c>
      <c r="G369" s="217" t="s">
        <v>262</v>
      </c>
      <c r="H369" s="218">
        <v>1</v>
      </c>
      <c r="I369" s="219"/>
      <c r="J369" s="220">
        <f>ROUND(I369*H369,2)</f>
        <v>0</v>
      </c>
      <c r="K369" s="216" t="s">
        <v>200</v>
      </c>
      <c r="L369" s="221"/>
      <c r="M369" s="222" t="s">
        <v>32</v>
      </c>
      <c r="N369" s="223" t="s">
        <v>48</v>
      </c>
      <c r="O369" s="85"/>
      <c r="P369" s="224">
        <f>O369*H369</f>
        <v>0</v>
      </c>
      <c r="Q369" s="224">
        <v>0</v>
      </c>
      <c r="R369" s="224">
        <f>Q369*H369</f>
        <v>0</v>
      </c>
      <c r="S369" s="224">
        <v>0</v>
      </c>
      <c r="T369" s="225">
        <f>S369*H369</f>
        <v>0</v>
      </c>
      <c r="U369" s="39"/>
      <c r="V369" s="39"/>
      <c r="W369" s="39"/>
      <c r="X369" s="39"/>
      <c r="Y369" s="39"/>
      <c r="Z369" s="39"/>
      <c r="AA369" s="39"/>
      <c r="AB369" s="39"/>
      <c r="AC369" s="39"/>
      <c r="AD369" s="39"/>
      <c r="AE369" s="39"/>
      <c r="AR369" s="226" t="s">
        <v>524</v>
      </c>
      <c r="AT369" s="226" t="s">
        <v>197</v>
      </c>
      <c r="AU369" s="226" t="s">
        <v>84</v>
      </c>
      <c r="AY369" s="17" t="s">
        <v>194</v>
      </c>
      <c r="BE369" s="227">
        <f>IF(N369="základní",J369,0)</f>
        <v>0</v>
      </c>
      <c r="BF369" s="227">
        <f>IF(N369="snížená",J369,0)</f>
        <v>0</v>
      </c>
      <c r="BG369" s="227">
        <f>IF(N369="zákl. přenesená",J369,0)</f>
        <v>0</v>
      </c>
      <c r="BH369" s="227">
        <f>IF(N369="sníž. přenesená",J369,0)</f>
        <v>0</v>
      </c>
      <c r="BI369" s="227">
        <f>IF(N369="nulová",J369,0)</f>
        <v>0</v>
      </c>
      <c r="BJ369" s="17" t="s">
        <v>84</v>
      </c>
      <c r="BK369" s="227">
        <f>ROUND(I369*H369,2)</f>
        <v>0</v>
      </c>
      <c r="BL369" s="17" t="s">
        <v>524</v>
      </c>
      <c r="BM369" s="226" t="s">
        <v>750</v>
      </c>
    </row>
    <row r="370" s="2" customFormat="1" ht="16.5" customHeight="1">
      <c r="A370" s="39"/>
      <c r="B370" s="40"/>
      <c r="C370" s="214" t="s">
        <v>751</v>
      </c>
      <c r="D370" s="214" t="s">
        <v>197</v>
      </c>
      <c r="E370" s="215" t="s">
        <v>752</v>
      </c>
      <c r="F370" s="216" t="s">
        <v>753</v>
      </c>
      <c r="G370" s="217" t="s">
        <v>262</v>
      </c>
      <c r="H370" s="218">
        <v>1</v>
      </c>
      <c r="I370" s="219"/>
      <c r="J370" s="220">
        <f>ROUND(I370*H370,2)</f>
        <v>0</v>
      </c>
      <c r="K370" s="216" t="s">
        <v>200</v>
      </c>
      <c r="L370" s="221"/>
      <c r="M370" s="222" t="s">
        <v>32</v>
      </c>
      <c r="N370" s="223" t="s">
        <v>48</v>
      </c>
      <c r="O370" s="85"/>
      <c r="P370" s="224">
        <f>O370*H370</f>
        <v>0</v>
      </c>
      <c r="Q370" s="224">
        <v>0</v>
      </c>
      <c r="R370" s="224">
        <f>Q370*H370</f>
        <v>0</v>
      </c>
      <c r="S370" s="224">
        <v>0</v>
      </c>
      <c r="T370" s="225">
        <f>S370*H370</f>
        <v>0</v>
      </c>
      <c r="U370" s="39"/>
      <c r="V370" s="39"/>
      <c r="W370" s="39"/>
      <c r="X370" s="39"/>
      <c r="Y370" s="39"/>
      <c r="Z370" s="39"/>
      <c r="AA370" s="39"/>
      <c r="AB370" s="39"/>
      <c r="AC370" s="39"/>
      <c r="AD370" s="39"/>
      <c r="AE370" s="39"/>
      <c r="AR370" s="226" t="s">
        <v>524</v>
      </c>
      <c r="AT370" s="226" t="s">
        <v>197</v>
      </c>
      <c r="AU370" s="226" t="s">
        <v>84</v>
      </c>
      <c r="AY370" s="17" t="s">
        <v>194</v>
      </c>
      <c r="BE370" s="227">
        <f>IF(N370="základní",J370,0)</f>
        <v>0</v>
      </c>
      <c r="BF370" s="227">
        <f>IF(N370="snížená",J370,0)</f>
        <v>0</v>
      </c>
      <c r="BG370" s="227">
        <f>IF(N370="zákl. přenesená",J370,0)</f>
        <v>0</v>
      </c>
      <c r="BH370" s="227">
        <f>IF(N370="sníž. přenesená",J370,0)</f>
        <v>0</v>
      </c>
      <c r="BI370" s="227">
        <f>IF(N370="nulová",J370,0)</f>
        <v>0</v>
      </c>
      <c r="BJ370" s="17" t="s">
        <v>84</v>
      </c>
      <c r="BK370" s="227">
        <f>ROUND(I370*H370,2)</f>
        <v>0</v>
      </c>
      <c r="BL370" s="17" t="s">
        <v>524</v>
      </c>
      <c r="BM370" s="226" t="s">
        <v>754</v>
      </c>
    </row>
    <row r="371" s="2" customFormat="1" ht="16.5" customHeight="1">
      <c r="A371" s="39"/>
      <c r="B371" s="40"/>
      <c r="C371" s="214" t="s">
        <v>755</v>
      </c>
      <c r="D371" s="214" t="s">
        <v>197</v>
      </c>
      <c r="E371" s="215" t="s">
        <v>756</v>
      </c>
      <c r="F371" s="216" t="s">
        <v>757</v>
      </c>
      <c r="G371" s="217" t="s">
        <v>262</v>
      </c>
      <c r="H371" s="218">
        <v>1</v>
      </c>
      <c r="I371" s="219"/>
      <c r="J371" s="220">
        <f>ROUND(I371*H371,2)</f>
        <v>0</v>
      </c>
      <c r="K371" s="216" t="s">
        <v>200</v>
      </c>
      <c r="L371" s="221"/>
      <c r="M371" s="222" t="s">
        <v>32</v>
      </c>
      <c r="N371" s="223" t="s">
        <v>48</v>
      </c>
      <c r="O371" s="85"/>
      <c r="P371" s="224">
        <f>O371*H371</f>
        <v>0</v>
      </c>
      <c r="Q371" s="224">
        <v>0</v>
      </c>
      <c r="R371" s="224">
        <f>Q371*H371</f>
        <v>0</v>
      </c>
      <c r="S371" s="224">
        <v>0</v>
      </c>
      <c r="T371" s="225">
        <f>S371*H371</f>
        <v>0</v>
      </c>
      <c r="U371" s="39"/>
      <c r="V371" s="39"/>
      <c r="W371" s="39"/>
      <c r="X371" s="39"/>
      <c r="Y371" s="39"/>
      <c r="Z371" s="39"/>
      <c r="AA371" s="39"/>
      <c r="AB371" s="39"/>
      <c r="AC371" s="39"/>
      <c r="AD371" s="39"/>
      <c r="AE371" s="39"/>
      <c r="AR371" s="226" t="s">
        <v>201</v>
      </c>
      <c r="AT371" s="226" t="s">
        <v>197</v>
      </c>
      <c r="AU371" s="226" t="s">
        <v>84</v>
      </c>
      <c r="AY371" s="17" t="s">
        <v>194</v>
      </c>
      <c r="BE371" s="227">
        <f>IF(N371="základní",J371,0)</f>
        <v>0</v>
      </c>
      <c r="BF371" s="227">
        <f>IF(N371="snížená",J371,0)</f>
        <v>0</v>
      </c>
      <c r="BG371" s="227">
        <f>IF(N371="zákl. přenesená",J371,0)</f>
        <v>0</v>
      </c>
      <c r="BH371" s="227">
        <f>IF(N371="sníž. přenesená",J371,0)</f>
        <v>0</v>
      </c>
      <c r="BI371" s="227">
        <f>IF(N371="nulová",J371,0)</f>
        <v>0</v>
      </c>
      <c r="BJ371" s="17" t="s">
        <v>84</v>
      </c>
      <c r="BK371" s="227">
        <f>ROUND(I371*H371,2)</f>
        <v>0</v>
      </c>
      <c r="BL371" s="17" t="s">
        <v>202</v>
      </c>
      <c r="BM371" s="226" t="s">
        <v>758</v>
      </c>
    </row>
    <row r="372" s="2" customFormat="1" ht="16.5" customHeight="1">
      <c r="A372" s="39"/>
      <c r="B372" s="40"/>
      <c r="C372" s="214" t="s">
        <v>759</v>
      </c>
      <c r="D372" s="214" t="s">
        <v>197</v>
      </c>
      <c r="E372" s="215" t="s">
        <v>760</v>
      </c>
      <c r="F372" s="216" t="s">
        <v>761</v>
      </c>
      <c r="G372" s="217" t="s">
        <v>262</v>
      </c>
      <c r="H372" s="218">
        <v>1</v>
      </c>
      <c r="I372" s="219"/>
      <c r="J372" s="220">
        <f>ROUND(I372*H372,2)</f>
        <v>0</v>
      </c>
      <c r="K372" s="216" t="s">
        <v>200</v>
      </c>
      <c r="L372" s="221"/>
      <c r="M372" s="222" t="s">
        <v>32</v>
      </c>
      <c r="N372" s="223" t="s">
        <v>48</v>
      </c>
      <c r="O372" s="85"/>
      <c r="P372" s="224">
        <f>O372*H372</f>
        <v>0</v>
      </c>
      <c r="Q372" s="224">
        <v>0</v>
      </c>
      <c r="R372" s="224">
        <f>Q372*H372</f>
        <v>0</v>
      </c>
      <c r="S372" s="224">
        <v>0</v>
      </c>
      <c r="T372" s="225">
        <f>S372*H372</f>
        <v>0</v>
      </c>
      <c r="U372" s="39"/>
      <c r="V372" s="39"/>
      <c r="W372" s="39"/>
      <c r="X372" s="39"/>
      <c r="Y372" s="39"/>
      <c r="Z372" s="39"/>
      <c r="AA372" s="39"/>
      <c r="AB372" s="39"/>
      <c r="AC372" s="39"/>
      <c r="AD372" s="39"/>
      <c r="AE372" s="39"/>
      <c r="AR372" s="226" t="s">
        <v>201</v>
      </c>
      <c r="AT372" s="226" t="s">
        <v>197</v>
      </c>
      <c r="AU372" s="226" t="s">
        <v>84</v>
      </c>
      <c r="AY372" s="17" t="s">
        <v>194</v>
      </c>
      <c r="BE372" s="227">
        <f>IF(N372="základní",J372,0)</f>
        <v>0</v>
      </c>
      <c r="BF372" s="227">
        <f>IF(N372="snížená",J372,0)</f>
        <v>0</v>
      </c>
      <c r="BG372" s="227">
        <f>IF(N372="zákl. přenesená",J372,0)</f>
        <v>0</v>
      </c>
      <c r="BH372" s="227">
        <f>IF(N372="sníž. přenesená",J372,0)</f>
        <v>0</v>
      </c>
      <c r="BI372" s="227">
        <f>IF(N372="nulová",J372,0)</f>
        <v>0</v>
      </c>
      <c r="BJ372" s="17" t="s">
        <v>84</v>
      </c>
      <c r="BK372" s="227">
        <f>ROUND(I372*H372,2)</f>
        <v>0</v>
      </c>
      <c r="BL372" s="17" t="s">
        <v>202</v>
      </c>
      <c r="BM372" s="226" t="s">
        <v>762</v>
      </c>
    </row>
    <row r="373" s="2" customFormat="1" ht="16.5" customHeight="1">
      <c r="A373" s="39"/>
      <c r="B373" s="40"/>
      <c r="C373" s="214" t="s">
        <v>763</v>
      </c>
      <c r="D373" s="214" t="s">
        <v>197</v>
      </c>
      <c r="E373" s="215" t="s">
        <v>764</v>
      </c>
      <c r="F373" s="216" t="s">
        <v>765</v>
      </c>
      <c r="G373" s="217" t="s">
        <v>262</v>
      </c>
      <c r="H373" s="218">
        <v>1</v>
      </c>
      <c r="I373" s="219"/>
      <c r="J373" s="220">
        <f>ROUND(I373*H373,2)</f>
        <v>0</v>
      </c>
      <c r="K373" s="216" t="s">
        <v>200</v>
      </c>
      <c r="L373" s="221"/>
      <c r="M373" s="222" t="s">
        <v>32</v>
      </c>
      <c r="N373" s="223" t="s">
        <v>48</v>
      </c>
      <c r="O373" s="85"/>
      <c r="P373" s="224">
        <f>O373*H373</f>
        <v>0</v>
      </c>
      <c r="Q373" s="224">
        <v>0</v>
      </c>
      <c r="R373" s="224">
        <f>Q373*H373</f>
        <v>0</v>
      </c>
      <c r="S373" s="224">
        <v>0</v>
      </c>
      <c r="T373" s="225">
        <f>S373*H373</f>
        <v>0</v>
      </c>
      <c r="U373" s="39"/>
      <c r="V373" s="39"/>
      <c r="W373" s="39"/>
      <c r="X373" s="39"/>
      <c r="Y373" s="39"/>
      <c r="Z373" s="39"/>
      <c r="AA373" s="39"/>
      <c r="AB373" s="39"/>
      <c r="AC373" s="39"/>
      <c r="AD373" s="39"/>
      <c r="AE373" s="39"/>
      <c r="AR373" s="226" t="s">
        <v>524</v>
      </c>
      <c r="AT373" s="226" t="s">
        <v>197</v>
      </c>
      <c r="AU373" s="226" t="s">
        <v>84</v>
      </c>
      <c r="AY373" s="17" t="s">
        <v>194</v>
      </c>
      <c r="BE373" s="227">
        <f>IF(N373="základní",J373,0)</f>
        <v>0</v>
      </c>
      <c r="BF373" s="227">
        <f>IF(N373="snížená",J373,0)</f>
        <v>0</v>
      </c>
      <c r="BG373" s="227">
        <f>IF(N373="zákl. přenesená",J373,0)</f>
        <v>0</v>
      </c>
      <c r="BH373" s="227">
        <f>IF(N373="sníž. přenesená",J373,0)</f>
        <v>0</v>
      </c>
      <c r="BI373" s="227">
        <f>IF(N373="nulová",J373,0)</f>
        <v>0</v>
      </c>
      <c r="BJ373" s="17" t="s">
        <v>84</v>
      </c>
      <c r="BK373" s="227">
        <f>ROUND(I373*H373,2)</f>
        <v>0</v>
      </c>
      <c r="BL373" s="17" t="s">
        <v>524</v>
      </c>
      <c r="BM373" s="226" t="s">
        <v>766</v>
      </c>
    </row>
    <row r="374" s="2" customFormat="1">
      <c r="A374" s="39"/>
      <c r="B374" s="40"/>
      <c r="C374" s="41"/>
      <c r="D374" s="230" t="s">
        <v>226</v>
      </c>
      <c r="E374" s="41"/>
      <c r="F374" s="270" t="s">
        <v>767</v>
      </c>
      <c r="G374" s="41"/>
      <c r="H374" s="41"/>
      <c r="I374" s="271"/>
      <c r="J374" s="41"/>
      <c r="K374" s="41"/>
      <c r="L374" s="45"/>
      <c r="M374" s="272"/>
      <c r="N374" s="273"/>
      <c r="O374" s="85"/>
      <c r="P374" s="85"/>
      <c r="Q374" s="85"/>
      <c r="R374" s="85"/>
      <c r="S374" s="85"/>
      <c r="T374" s="86"/>
      <c r="U374" s="39"/>
      <c r="V374" s="39"/>
      <c r="W374" s="39"/>
      <c r="X374" s="39"/>
      <c r="Y374" s="39"/>
      <c r="Z374" s="39"/>
      <c r="AA374" s="39"/>
      <c r="AB374" s="39"/>
      <c r="AC374" s="39"/>
      <c r="AD374" s="39"/>
      <c r="AE374" s="39"/>
      <c r="AT374" s="17" t="s">
        <v>226</v>
      </c>
      <c r="AU374" s="17" t="s">
        <v>84</v>
      </c>
    </row>
    <row r="375" s="2" customFormat="1" ht="16.5" customHeight="1">
      <c r="A375" s="39"/>
      <c r="B375" s="40"/>
      <c r="C375" s="261" t="s">
        <v>768</v>
      </c>
      <c r="D375" s="261" t="s">
        <v>222</v>
      </c>
      <c r="E375" s="262" t="s">
        <v>769</v>
      </c>
      <c r="F375" s="263" t="s">
        <v>770</v>
      </c>
      <c r="G375" s="264" t="s">
        <v>771</v>
      </c>
      <c r="H375" s="265">
        <v>32</v>
      </c>
      <c r="I375" s="266"/>
      <c r="J375" s="267">
        <f>ROUND(I375*H375,2)</f>
        <v>0</v>
      </c>
      <c r="K375" s="263" t="s">
        <v>200</v>
      </c>
      <c r="L375" s="45"/>
      <c r="M375" s="268" t="s">
        <v>32</v>
      </c>
      <c r="N375" s="269" t="s">
        <v>48</v>
      </c>
      <c r="O375" s="85"/>
      <c r="P375" s="224">
        <f>O375*H375</f>
        <v>0</v>
      </c>
      <c r="Q375" s="224">
        <v>0</v>
      </c>
      <c r="R375" s="224">
        <f>Q375*H375</f>
        <v>0</v>
      </c>
      <c r="S375" s="224">
        <v>0</v>
      </c>
      <c r="T375" s="225">
        <f>S375*H375</f>
        <v>0</v>
      </c>
      <c r="U375" s="39"/>
      <c r="V375" s="39"/>
      <c r="W375" s="39"/>
      <c r="X375" s="39"/>
      <c r="Y375" s="39"/>
      <c r="Z375" s="39"/>
      <c r="AA375" s="39"/>
      <c r="AB375" s="39"/>
      <c r="AC375" s="39"/>
      <c r="AD375" s="39"/>
      <c r="AE375" s="39"/>
      <c r="AR375" s="226" t="s">
        <v>263</v>
      </c>
      <c r="AT375" s="226" t="s">
        <v>222</v>
      </c>
      <c r="AU375" s="226" t="s">
        <v>84</v>
      </c>
      <c r="AY375" s="17" t="s">
        <v>194</v>
      </c>
      <c r="BE375" s="227">
        <f>IF(N375="základní",J375,0)</f>
        <v>0</v>
      </c>
      <c r="BF375" s="227">
        <f>IF(N375="snížená",J375,0)</f>
        <v>0</v>
      </c>
      <c r="BG375" s="227">
        <f>IF(N375="zákl. přenesená",J375,0)</f>
        <v>0</v>
      </c>
      <c r="BH375" s="227">
        <f>IF(N375="sníž. přenesená",J375,0)</f>
        <v>0</v>
      </c>
      <c r="BI375" s="227">
        <f>IF(N375="nulová",J375,0)</f>
        <v>0</v>
      </c>
      <c r="BJ375" s="17" t="s">
        <v>84</v>
      </c>
      <c r="BK375" s="227">
        <f>ROUND(I375*H375,2)</f>
        <v>0</v>
      </c>
      <c r="BL375" s="17" t="s">
        <v>263</v>
      </c>
      <c r="BM375" s="226" t="s">
        <v>772</v>
      </c>
    </row>
    <row r="376" s="2" customFormat="1" ht="16.5" customHeight="1">
      <c r="A376" s="39"/>
      <c r="B376" s="40"/>
      <c r="C376" s="261" t="s">
        <v>773</v>
      </c>
      <c r="D376" s="261" t="s">
        <v>222</v>
      </c>
      <c r="E376" s="262" t="s">
        <v>774</v>
      </c>
      <c r="F376" s="263" t="s">
        <v>775</v>
      </c>
      <c r="G376" s="264" t="s">
        <v>262</v>
      </c>
      <c r="H376" s="265">
        <v>1</v>
      </c>
      <c r="I376" s="266"/>
      <c r="J376" s="267">
        <f>ROUND(I376*H376,2)</f>
        <v>0</v>
      </c>
      <c r="K376" s="263" t="s">
        <v>200</v>
      </c>
      <c r="L376" s="45"/>
      <c r="M376" s="268" t="s">
        <v>32</v>
      </c>
      <c r="N376" s="269" t="s">
        <v>48</v>
      </c>
      <c r="O376" s="85"/>
      <c r="P376" s="224">
        <f>O376*H376</f>
        <v>0</v>
      </c>
      <c r="Q376" s="224">
        <v>0</v>
      </c>
      <c r="R376" s="224">
        <f>Q376*H376</f>
        <v>0</v>
      </c>
      <c r="S376" s="224">
        <v>0</v>
      </c>
      <c r="T376" s="225">
        <f>S376*H376</f>
        <v>0</v>
      </c>
      <c r="U376" s="39"/>
      <c r="V376" s="39"/>
      <c r="W376" s="39"/>
      <c r="X376" s="39"/>
      <c r="Y376" s="39"/>
      <c r="Z376" s="39"/>
      <c r="AA376" s="39"/>
      <c r="AB376" s="39"/>
      <c r="AC376" s="39"/>
      <c r="AD376" s="39"/>
      <c r="AE376" s="39"/>
      <c r="AR376" s="226" t="s">
        <v>263</v>
      </c>
      <c r="AT376" s="226" t="s">
        <v>222</v>
      </c>
      <c r="AU376" s="226" t="s">
        <v>84</v>
      </c>
      <c r="AY376" s="17" t="s">
        <v>194</v>
      </c>
      <c r="BE376" s="227">
        <f>IF(N376="základní",J376,0)</f>
        <v>0</v>
      </c>
      <c r="BF376" s="227">
        <f>IF(N376="snížená",J376,0)</f>
        <v>0</v>
      </c>
      <c r="BG376" s="227">
        <f>IF(N376="zákl. přenesená",J376,0)</f>
        <v>0</v>
      </c>
      <c r="BH376" s="227">
        <f>IF(N376="sníž. přenesená",J376,0)</f>
        <v>0</v>
      </c>
      <c r="BI376" s="227">
        <f>IF(N376="nulová",J376,0)</f>
        <v>0</v>
      </c>
      <c r="BJ376" s="17" t="s">
        <v>84</v>
      </c>
      <c r="BK376" s="227">
        <f>ROUND(I376*H376,2)</f>
        <v>0</v>
      </c>
      <c r="BL376" s="17" t="s">
        <v>263</v>
      </c>
      <c r="BM376" s="226" t="s">
        <v>776</v>
      </c>
    </row>
    <row r="377" s="2" customFormat="1" ht="16.5" customHeight="1">
      <c r="A377" s="39"/>
      <c r="B377" s="40"/>
      <c r="C377" s="261" t="s">
        <v>777</v>
      </c>
      <c r="D377" s="261" t="s">
        <v>222</v>
      </c>
      <c r="E377" s="262" t="s">
        <v>778</v>
      </c>
      <c r="F377" s="263" t="s">
        <v>779</v>
      </c>
      <c r="G377" s="264" t="s">
        <v>771</v>
      </c>
      <c r="H377" s="265">
        <v>40</v>
      </c>
      <c r="I377" s="266"/>
      <c r="J377" s="267">
        <f>ROUND(I377*H377,2)</f>
        <v>0</v>
      </c>
      <c r="K377" s="263" t="s">
        <v>200</v>
      </c>
      <c r="L377" s="45"/>
      <c r="M377" s="268" t="s">
        <v>32</v>
      </c>
      <c r="N377" s="269" t="s">
        <v>48</v>
      </c>
      <c r="O377" s="85"/>
      <c r="P377" s="224">
        <f>O377*H377</f>
        <v>0</v>
      </c>
      <c r="Q377" s="224">
        <v>0</v>
      </c>
      <c r="R377" s="224">
        <f>Q377*H377</f>
        <v>0</v>
      </c>
      <c r="S377" s="224">
        <v>0</v>
      </c>
      <c r="T377" s="225">
        <f>S377*H377</f>
        <v>0</v>
      </c>
      <c r="U377" s="39"/>
      <c r="V377" s="39"/>
      <c r="W377" s="39"/>
      <c r="X377" s="39"/>
      <c r="Y377" s="39"/>
      <c r="Z377" s="39"/>
      <c r="AA377" s="39"/>
      <c r="AB377" s="39"/>
      <c r="AC377" s="39"/>
      <c r="AD377" s="39"/>
      <c r="AE377" s="39"/>
      <c r="AR377" s="226" t="s">
        <v>263</v>
      </c>
      <c r="AT377" s="226" t="s">
        <v>222</v>
      </c>
      <c r="AU377" s="226" t="s">
        <v>84</v>
      </c>
      <c r="AY377" s="17" t="s">
        <v>194</v>
      </c>
      <c r="BE377" s="227">
        <f>IF(N377="základní",J377,0)</f>
        <v>0</v>
      </c>
      <c r="BF377" s="227">
        <f>IF(N377="snížená",J377,0)</f>
        <v>0</v>
      </c>
      <c r="BG377" s="227">
        <f>IF(N377="zákl. přenesená",J377,0)</f>
        <v>0</v>
      </c>
      <c r="BH377" s="227">
        <f>IF(N377="sníž. přenesená",J377,0)</f>
        <v>0</v>
      </c>
      <c r="BI377" s="227">
        <f>IF(N377="nulová",J377,0)</f>
        <v>0</v>
      </c>
      <c r="BJ377" s="17" t="s">
        <v>84</v>
      </c>
      <c r="BK377" s="227">
        <f>ROUND(I377*H377,2)</f>
        <v>0</v>
      </c>
      <c r="BL377" s="17" t="s">
        <v>263</v>
      </c>
      <c r="BM377" s="226" t="s">
        <v>780</v>
      </c>
    </row>
    <row r="378" s="2" customFormat="1" ht="16.5" customHeight="1">
      <c r="A378" s="39"/>
      <c r="B378" s="40"/>
      <c r="C378" s="261" t="s">
        <v>781</v>
      </c>
      <c r="D378" s="261" t="s">
        <v>222</v>
      </c>
      <c r="E378" s="262" t="s">
        <v>782</v>
      </c>
      <c r="F378" s="263" t="s">
        <v>783</v>
      </c>
      <c r="G378" s="264" t="s">
        <v>771</v>
      </c>
      <c r="H378" s="265">
        <v>40</v>
      </c>
      <c r="I378" s="266"/>
      <c r="J378" s="267">
        <f>ROUND(I378*H378,2)</f>
        <v>0</v>
      </c>
      <c r="K378" s="263" t="s">
        <v>200</v>
      </c>
      <c r="L378" s="45"/>
      <c r="M378" s="268" t="s">
        <v>32</v>
      </c>
      <c r="N378" s="269" t="s">
        <v>48</v>
      </c>
      <c r="O378" s="85"/>
      <c r="P378" s="224">
        <f>O378*H378</f>
        <v>0</v>
      </c>
      <c r="Q378" s="224">
        <v>0</v>
      </c>
      <c r="R378" s="224">
        <f>Q378*H378</f>
        <v>0</v>
      </c>
      <c r="S378" s="224">
        <v>0</v>
      </c>
      <c r="T378" s="225">
        <f>S378*H378</f>
        <v>0</v>
      </c>
      <c r="U378" s="39"/>
      <c r="V378" s="39"/>
      <c r="W378" s="39"/>
      <c r="X378" s="39"/>
      <c r="Y378" s="39"/>
      <c r="Z378" s="39"/>
      <c r="AA378" s="39"/>
      <c r="AB378" s="39"/>
      <c r="AC378" s="39"/>
      <c r="AD378" s="39"/>
      <c r="AE378" s="39"/>
      <c r="AR378" s="226" t="s">
        <v>263</v>
      </c>
      <c r="AT378" s="226" t="s">
        <v>222</v>
      </c>
      <c r="AU378" s="226" t="s">
        <v>84</v>
      </c>
      <c r="AY378" s="17" t="s">
        <v>194</v>
      </c>
      <c r="BE378" s="227">
        <f>IF(N378="základní",J378,0)</f>
        <v>0</v>
      </c>
      <c r="BF378" s="227">
        <f>IF(N378="snížená",J378,0)</f>
        <v>0</v>
      </c>
      <c r="BG378" s="227">
        <f>IF(N378="zákl. přenesená",J378,0)</f>
        <v>0</v>
      </c>
      <c r="BH378" s="227">
        <f>IF(N378="sníž. přenesená",J378,0)</f>
        <v>0</v>
      </c>
      <c r="BI378" s="227">
        <f>IF(N378="nulová",J378,0)</f>
        <v>0</v>
      </c>
      <c r="BJ378" s="17" t="s">
        <v>84</v>
      </c>
      <c r="BK378" s="227">
        <f>ROUND(I378*H378,2)</f>
        <v>0</v>
      </c>
      <c r="BL378" s="17" t="s">
        <v>263</v>
      </c>
      <c r="BM378" s="226" t="s">
        <v>784</v>
      </c>
    </row>
    <row r="379" s="2" customFormat="1" ht="16.5" customHeight="1">
      <c r="A379" s="39"/>
      <c r="B379" s="40"/>
      <c r="C379" s="261" t="s">
        <v>785</v>
      </c>
      <c r="D379" s="261" t="s">
        <v>222</v>
      </c>
      <c r="E379" s="262" t="s">
        <v>786</v>
      </c>
      <c r="F379" s="263" t="s">
        <v>787</v>
      </c>
      <c r="G379" s="264" t="s">
        <v>262</v>
      </c>
      <c r="H379" s="265">
        <v>3</v>
      </c>
      <c r="I379" s="266"/>
      <c r="J379" s="267">
        <f>ROUND(I379*H379,2)</f>
        <v>0</v>
      </c>
      <c r="K379" s="263" t="s">
        <v>200</v>
      </c>
      <c r="L379" s="45"/>
      <c r="M379" s="268" t="s">
        <v>32</v>
      </c>
      <c r="N379" s="269" t="s">
        <v>48</v>
      </c>
      <c r="O379" s="85"/>
      <c r="P379" s="224">
        <f>O379*H379</f>
        <v>0</v>
      </c>
      <c r="Q379" s="224">
        <v>0</v>
      </c>
      <c r="R379" s="224">
        <f>Q379*H379</f>
        <v>0</v>
      </c>
      <c r="S379" s="224">
        <v>0</v>
      </c>
      <c r="T379" s="225">
        <f>S379*H379</f>
        <v>0</v>
      </c>
      <c r="U379" s="39"/>
      <c r="V379" s="39"/>
      <c r="W379" s="39"/>
      <c r="X379" s="39"/>
      <c r="Y379" s="39"/>
      <c r="Z379" s="39"/>
      <c r="AA379" s="39"/>
      <c r="AB379" s="39"/>
      <c r="AC379" s="39"/>
      <c r="AD379" s="39"/>
      <c r="AE379" s="39"/>
      <c r="AR379" s="226" t="s">
        <v>263</v>
      </c>
      <c r="AT379" s="226" t="s">
        <v>222</v>
      </c>
      <c r="AU379" s="226" t="s">
        <v>84</v>
      </c>
      <c r="AY379" s="17" t="s">
        <v>194</v>
      </c>
      <c r="BE379" s="227">
        <f>IF(N379="základní",J379,0)</f>
        <v>0</v>
      </c>
      <c r="BF379" s="227">
        <f>IF(N379="snížená",J379,0)</f>
        <v>0</v>
      </c>
      <c r="BG379" s="227">
        <f>IF(N379="zákl. přenesená",J379,0)</f>
        <v>0</v>
      </c>
      <c r="BH379" s="227">
        <f>IF(N379="sníž. přenesená",J379,0)</f>
        <v>0</v>
      </c>
      <c r="BI379" s="227">
        <f>IF(N379="nulová",J379,0)</f>
        <v>0</v>
      </c>
      <c r="BJ379" s="17" t="s">
        <v>84</v>
      </c>
      <c r="BK379" s="227">
        <f>ROUND(I379*H379,2)</f>
        <v>0</v>
      </c>
      <c r="BL379" s="17" t="s">
        <v>263</v>
      </c>
      <c r="BM379" s="226" t="s">
        <v>788</v>
      </c>
    </row>
    <row r="380" s="2" customFormat="1" ht="16.5" customHeight="1">
      <c r="A380" s="39"/>
      <c r="B380" s="40"/>
      <c r="C380" s="261" t="s">
        <v>335</v>
      </c>
      <c r="D380" s="261" t="s">
        <v>222</v>
      </c>
      <c r="E380" s="262" t="s">
        <v>789</v>
      </c>
      <c r="F380" s="263" t="s">
        <v>790</v>
      </c>
      <c r="G380" s="264" t="s">
        <v>262</v>
      </c>
      <c r="H380" s="265">
        <v>148</v>
      </c>
      <c r="I380" s="266"/>
      <c r="J380" s="267">
        <f>ROUND(I380*H380,2)</f>
        <v>0</v>
      </c>
      <c r="K380" s="263" t="s">
        <v>200</v>
      </c>
      <c r="L380" s="45"/>
      <c r="M380" s="268" t="s">
        <v>32</v>
      </c>
      <c r="N380" s="269" t="s">
        <v>48</v>
      </c>
      <c r="O380" s="85"/>
      <c r="P380" s="224">
        <f>O380*H380</f>
        <v>0</v>
      </c>
      <c r="Q380" s="224">
        <v>0</v>
      </c>
      <c r="R380" s="224">
        <f>Q380*H380</f>
        <v>0</v>
      </c>
      <c r="S380" s="224">
        <v>0</v>
      </c>
      <c r="T380" s="225">
        <f>S380*H380</f>
        <v>0</v>
      </c>
      <c r="U380" s="39"/>
      <c r="V380" s="39"/>
      <c r="W380" s="39"/>
      <c r="X380" s="39"/>
      <c r="Y380" s="39"/>
      <c r="Z380" s="39"/>
      <c r="AA380" s="39"/>
      <c r="AB380" s="39"/>
      <c r="AC380" s="39"/>
      <c r="AD380" s="39"/>
      <c r="AE380" s="39"/>
      <c r="AR380" s="226" t="s">
        <v>263</v>
      </c>
      <c r="AT380" s="226" t="s">
        <v>222</v>
      </c>
      <c r="AU380" s="226" t="s">
        <v>84</v>
      </c>
      <c r="AY380" s="17" t="s">
        <v>194</v>
      </c>
      <c r="BE380" s="227">
        <f>IF(N380="základní",J380,0)</f>
        <v>0</v>
      </c>
      <c r="BF380" s="227">
        <f>IF(N380="snížená",J380,0)</f>
        <v>0</v>
      </c>
      <c r="BG380" s="227">
        <f>IF(N380="zákl. přenesená",J380,0)</f>
        <v>0</v>
      </c>
      <c r="BH380" s="227">
        <f>IF(N380="sníž. přenesená",J380,0)</f>
        <v>0</v>
      </c>
      <c r="BI380" s="227">
        <f>IF(N380="nulová",J380,0)</f>
        <v>0</v>
      </c>
      <c r="BJ380" s="17" t="s">
        <v>84</v>
      </c>
      <c r="BK380" s="227">
        <f>ROUND(I380*H380,2)</f>
        <v>0</v>
      </c>
      <c r="BL380" s="17" t="s">
        <v>263</v>
      </c>
      <c r="BM380" s="226" t="s">
        <v>791</v>
      </c>
    </row>
    <row r="381" s="2" customFormat="1" ht="16.5" customHeight="1">
      <c r="A381" s="39"/>
      <c r="B381" s="40"/>
      <c r="C381" s="261" t="s">
        <v>792</v>
      </c>
      <c r="D381" s="261" t="s">
        <v>222</v>
      </c>
      <c r="E381" s="262" t="s">
        <v>793</v>
      </c>
      <c r="F381" s="263" t="s">
        <v>794</v>
      </c>
      <c r="G381" s="264" t="s">
        <v>262</v>
      </c>
      <c r="H381" s="265">
        <v>1</v>
      </c>
      <c r="I381" s="266"/>
      <c r="J381" s="267">
        <f>ROUND(I381*H381,2)</f>
        <v>0</v>
      </c>
      <c r="K381" s="263" t="s">
        <v>200</v>
      </c>
      <c r="L381" s="45"/>
      <c r="M381" s="268" t="s">
        <v>32</v>
      </c>
      <c r="N381" s="269" t="s">
        <v>48</v>
      </c>
      <c r="O381" s="85"/>
      <c r="P381" s="224">
        <f>O381*H381</f>
        <v>0</v>
      </c>
      <c r="Q381" s="224">
        <v>0</v>
      </c>
      <c r="R381" s="224">
        <f>Q381*H381</f>
        <v>0</v>
      </c>
      <c r="S381" s="224">
        <v>0</v>
      </c>
      <c r="T381" s="225">
        <f>S381*H381</f>
        <v>0</v>
      </c>
      <c r="U381" s="39"/>
      <c r="V381" s="39"/>
      <c r="W381" s="39"/>
      <c r="X381" s="39"/>
      <c r="Y381" s="39"/>
      <c r="Z381" s="39"/>
      <c r="AA381" s="39"/>
      <c r="AB381" s="39"/>
      <c r="AC381" s="39"/>
      <c r="AD381" s="39"/>
      <c r="AE381" s="39"/>
      <c r="AR381" s="226" t="s">
        <v>263</v>
      </c>
      <c r="AT381" s="226" t="s">
        <v>222</v>
      </c>
      <c r="AU381" s="226" t="s">
        <v>84</v>
      </c>
      <c r="AY381" s="17" t="s">
        <v>194</v>
      </c>
      <c r="BE381" s="227">
        <f>IF(N381="základní",J381,0)</f>
        <v>0</v>
      </c>
      <c r="BF381" s="227">
        <f>IF(N381="snížená",J381,0)</f>
        <v>0</v>
      </c>
      <c r="BG381" s="227">
        <f>IF(N381="zákl. přenesená",J381,0)</f>
        <v>0</v>
      </c>
      <c r="BH381" s="227">
        <f>IF(N381="sníž. přenesená",J381,0)</f>
        <v>0</v>
      </c>
      <c r="BI381" s="227">
        <f>IF(N381="nulová",J381,0)</f>
        <v>0</v>
      </c>
      <c r="BJ381" s="17" t="s">
        <v>84</v>
      </c>
      <c r="BK381" s="227">
        <f>ROUND(I381*H381,2)</f>
        <v>0</v>
      </c>
      <c r="BL381" s="17" t="s">
        <v>263</v>
      </c>
      <c r="BM381" s="226" t="s">
        <v>795</v>
      </c>
    </row>
    <row r="382" s="12" customFormat="1" ht="25.92" customHeight="1">
      <c r="A382" s="12"/>
      <c r="B382" s="198"/>
      <c r="C382" s="199"/>
      <c r="D382" s="200" t="s">
        <v>76</v>
      </c>
      <c r="E382" s="201" t="s">
        <v>796</v>
      </c>
      <c r="F382" s="201" t="s">
        <v>797</v>
      </c>
      <c r="G382" s="199"/>
      <c r="H382" s="199"/>
      <c r="I382" s="202"/>
      <c r="J382" s="203">
        <f>BK382</f>
        <v>0</v>
      </c>
      <c r="K382" s="199"/>
      <c r="L382" s="204"/>
      <c r="M382" s="205"/>
      <c r="N382" s="206"/>
      <c r="O382" s="206"/>
      <c r="P382" s="207">
        <f>SUM(P383:P392)</f>
        <v>0</v>
      </c>
      <c r="Q382" s="206"/>
      <c r="R382" s="207">
        <f>SUM(R383:R392)</f>
        <v>0</v>
      </c>
      <c r="S382" s="206"/>
      <c r="T382" s="208">
        <f>SUM(T383:T392)</f>
        <v>0</v>
      </c>
      <c r="U382" s="12"/>
      <c r="V382" s="12"/>
      <c r="W382" s="12"/>
      <c r="X382" s="12"/>
      <c r="Y382" s="12"/>
      <c r="Z382" s="12"/>
      <c r="AA382" s="12"/>
      <c r="AB382" s="12"/>
      <c r="AC382" s="12"/>
      <c r="AD382" s="12"/>
      <c r="AE382" s="12"/>
      <c r="AR382" s="209" t="s">
        <v>84</v>
      </c>
      <c r="AT382" s="210" t="s">
        <v>76</v>
      </c>
      <c r="AU382" s="210" t="s">
        <v>77</v>
      </c>
      <c r="AY382" s="209" t="s">
        <v>194</v>
      </c>
      <c r="BK382" s="211">
        <f>SUM(BK383:BK392)</f>
        <v>0</v>
      </c>
    </row>
    <row r="383" s="2" customFormat="1" ht="16.5" customHeight="1">
      <c r="A383" s="39"/>
      <c r="B383" s="40"/>
      <c r="C383" s="214" t="s">
        <v>798</v>
      </c>
      <c r="D383" s="214" t="s">
        <v>197</v>
      </c>
      <c r="E383" s="215" t="s">
        <v>799</v>
      </c>
      <c r="F383" s="216" t="s">
        <v>800</v>
      </c>
      <c r="G383" s="217" t="s">
        <v>589</v>
      </c>
      <c r="H383" s="218">
        <v>3</v>
      </c>
      <c r="I383" s="219"/>
      <c r="J383" s="220">
        <f>ROUND(I383*H383,2)</f>
        <v>0</v>
      </c>
      <c r="K383" s="216" t="s">
        <v>32</v>
      </c>
      <c r="L383" s="221"/>
      <c r="M383" s="222" t="s">
        <v>32</v>
      </c>
      <c r="N383" s="223" t="s">
        <v>48</v>
      </c>
      <c r="O383" s="85"/>
      <c r="P383" s="224">
        <f>O383*H383</f>
        <v>0</v>
      </c>
      <c r="Q383" s="224">
        <v>0</v>
      </c>
      <c r="R383" s="224">
        <f>Q383*H383</f>
        <v>0</v>
      </c>
      <c r="S383" s="224">
        <v>0</v>
      </c>
      <c r="T383" s="225">
        <f>S383*H383</f>
        <v>0</v>
      </c>
      <c r="U383" s="39"/>
      <c r="V383" s="39"/>
      <c r="W383" s="39"/>
      <c r="X383" s="39"/>
      <c r="Y383" s="39"/>
      <c r="Z383" s="39"/>
      <c r="AA383" s="39"/>
      <c r="AB383" s="39"/>
      <c r="AC383" s="39"/>
      <c r="AD383" s="39"/>
      <c r="AE383" s="39"/>
      <c r="AR383" s="226" t="s">
        <v>524</v>
      </c>
      <c r="AT383" s="226" t="s">
        <v>197</v>
      </c>
      <c r="AU383" s="226" t="s">
        <v>84</v>
      </c>
      <c r="AY383" s="17" t="s">
        <v>194</v>
      </c>
      <c r="BE383" s="227">
        <f>IF(N383="základní",J383,0)</f>
        <v>0</v>
      </c>
      <c r="BF383" s="227">
        <f>IF(N383="snížená",J383,0)</f>
        <v>0</v>
      </c>
      <c r="BG383" s="227">
        <f>IF(N383="zákl. přenesená",J383,0)</f>
        <v>0</v>
      </c>
      <c r="BH383" s="227">
        <f>IF(N383="sníž. přenesená",J383,0)</f>
        <v>0</v>
      </c>
      <c r="BI383" s="227">
        <f>IF(N383="nulová",J383,0)</f>
        <v>0</v>
      </c>
      <c r="BJ383" s="17" t="s">
        <v>84</v>
      </c>
      <c r="BK383" s="227">
        <f>ROUND(I383*H383,2)</f>
        <v>0</v>
      </c>
      <c r="BL383" s="17" t="s">
        <v>524</v>
      </c>
      <c r="BM383" s="226" t="s">
        <v>801</v>
      </c>
    </row>
    <row r="384" s="2" customFormat="1">
      <c r="A384" s="39"/>
      <c r="B384" s="40"/>
      <c r="C384" s="41"/>
      <c r="D384" s="230" t="s">
        <v>226</v>
      </c>
      <c r="E384" s="41"/>
      <c r="F384" s="270" t="s">
        <v>802</v>
      </c>
      <c r="G384" s="41"/>
      <c r="H384" s="41"/>
      <c r="I384" s="271"/>
      <c r="J384" s="41"/>
      <c r="K384" s="41"/>
      <c r="L384" s="45"/>
      <c r="M384" s="272"/>
      <c r="N384" s="273"/>
      <c r="O384" s="85"/>
      <c r="P384" s="85"/>
      <c r="Q384" s="85"/>
      <c r="R384" s="85"/>
      <c r="S384" s="85"/>
      <c r="T384" s="86"/>
      <c r="U384" s="39"/>
      <c r="V384" s="39"/>
      <c r="W384" s="39"/>
      <c r="X384" s="39"/>
      <c r="Y384" s="39"/>
      <c r="Z384" s="39"/>
      <c r="AA384" s="39"/>
      <c r="AB384" s="39"/>
      <c r="AC384" s="39"/>
      <c r="AD384" s="39"/>
      <c r="AE384" s="39"/>
      <c r="AT384" s="17" t="s">
        <v>226</v>
      </c>
      <c r="AU384" s="17" t="s">
        <v>84</v>
      </c>
    </row>
    <row r="385" s="2" customFormat="1" ht="16.5" customHeight="1">
      <c r="A385" s="39"/>
      <c r="B385" s="40"/>
      <c r="C385" s="261" t="s">
        <v>524</v>
      </c>
      <c r="D385" s="261" t="s">
        <v>222</v>
      </c>
      <c r="E385" s="262" t="s">
        <v>803</v>
      </c>
      <c r="F385" s="263" t="s">
        <v>804</v>
      </c>
      <c r="G385" s="264" t="s">
        <v>589</v>
      </c>
      <c r="H385" s="265">
        <v>3</v>
      </c>
      <c r="I385" s="266"/>
      <c r="J385" s="267">
        <f>ROUND(I385*H385,2)</f>
        <v>0</v>
      </c>
      <c r="K385" s="263" t="s">
        <v>32</v>
      </c>
      <c r="L385" s="45"/>
      <c r="M385" s="268" t="s">
        <v>32</v>
      </c>
      <c r="N385" s="269" t="s">
        <v>48</v>
      </c>
      <c r="O385" s="85"/>
      <c r="P385" s="224">
        <f>O385*H385</f>
        <v>0</v>
      </c>
      <c r="Q385" s="224">
        <v>0</v>
      </c>
      <c r="R385" s="224">
        <f>Q385*H385</f>
        <v>0</v>
      </c>
      <c r="S385" s="224">
        <v>0</v>
      </c>
      <c r="T385" s="225">
        <f>S385*H385</f>
        <v>0</v>
      </c>
      <c r="U385" s="39"/>
      <c r="V385" s="39"/>
      <c r="W385" s="39"/>
      <c r="X385" s="39"/>
      <c r="Y385" s="39"/>
      <c r="Z385" s="39"/>
      <c r="AA385" s="39"/>
      <c r="AB385" s="39"/>
      <c r="AC385" s="39"/>
      <c r="AD385" s="39"/>
      <c r="AE385" s="39"/>
      <c r="AR385" s="226" t="s">
        <v>208</v>
      </c>
      <c r="AT385" s="226" t="s">
        <v>222</v>
      </c>
      <c r="AU385" s="226" t="s">
        <v>84</v>
      </c>
      <c r="AY385" s="17" t="s">
        <v>194</v>
      </c>
      <c r="BE385" s="227">
        <f>IF(N385="základní",J385,0)</f>
        <v>0</v>
      </c>
      <c r="BF385" s="227">
        <f>IF(N385="snížená",J385,0)</f>
        <v>0</v>
      </c>
      <c r="BG385" s="227">
        <f>IF(N385="zákl. přenesená",J385,0)</f>
        <v>0</v>
      </c>
      <c r="BH385" s="227">
        <f>IF(N385="sníž. přenesená",J385,0)</f>
        <v>0</v>
      </c>
      <c r="BI385" s="227">
        <f>IF(N385="nulová",J385,0)</f>
        <v>0</v>
      </c>
      <c r="BJ385" s="17" t="s">
        <v>84</v>
      </c>
      <c r="BK385" s="227">
        <f>ROUND(I385*H385,2)</f>
        <v>0</v>
      </c>
      <c r="BL385" s="17" t="s">
        <v>208</v>
      </c>
      <c r="BM385" s="226" t="s">
        <v>805</v>
      </c>
    </row>
    <row r="386" s="2" customFormat="1">
      <c r="A386" s="39"/>
      <c r="B386" s="40"/>
      <c r="C386" s="41"/>
      <c r="D386" s="230" t="s">
        <v>226</v>
      </c>
      <c r="E386" s="41"/>
      <c r="F386" s="270" t="s">
        <v>802</v>
      </c>
      <c r="G386" s="41"/>
      <c r="H386" s="41"/>
      <c r="I386" s="271"/>
      <c r="J386" s="41"/>
      <c r="K386" s="41"/>
      <c r="L386" s="45"/>
      <c r="M386" s="272"/>
      <c r="N386" s="273"/>
      <c r="O386" s="85"/>
      <c r="P386" s="85"/>
      <c r="Q386" s="85"/>
      <c r="R386" s="85"/>
      <c r="S386" s="85"/>
      <c r="T386" s="86"/>
      <c r="U386" s="39"/>
      <c r="V386" s="39"/>
      <c r="W386" s="39"/>
      <c r="X386" s="39"/>
      <c r="Y386" s="39"/>
      <c r="Z386" s="39"/>
      <c r="AA386" s="39"/>
      <c r="AB386" s="39"/>
      <c r="AC386" s="39"/>
      <c r="AD386" s="39"/>
      <c r="AE386" s="39"/>
      <c r="AT386" s="17" t="s">
        <v>226</v>
      </c>
      <c r="AU386" s="17" t="s">
        <v>84</v>
      </c>
    </row>
    <row r="387" s="2" customFormat="1" ht="24.15" customHeight="1">
      <c r="A387" s="39"/>
      <c r="B387" s="40"/>
      <c r="C387" s="214" t="s">
        <v>806</v>
      </c>
      <c r="D387" s="214" t="s">
        <v>197</v>
      </c>
      <c r="E387" s="215" t="s">
        <v>807</v>
      </c>
      <c r="F387" s="216" t="s">
        <v>808</v>
      </c>
      <c r="G387" s="217" t="s">
        <v>589</v>
      </c>
      <c r="H387" s="218">
        <v>1</v>
      </c>
      <c r="I387" s="219"/>
      <c r="J387" s="220">
        <f>ROUND(I387*H387,2)</f>
        <v>0</v>
      </c>
      <c r="K387" s="216" t="s">
        <v>32</v>
      </c>
      <c r="L387" s="221"/>
      <c r="M387" s="222" t="s">
        <v>32</v>
      </c>
      <c r="N387" s="223" t="s">
        <v>48</v>
      </c>
      <c r="O387" s="85"/>
      <c r="P387" s="224">
        <f>O387*H387</f>
        <v>0</v>
      </c>
      <c r="Q387" s="224">
        <v>0</v>
      </c>
      <c r="R387" s="224">
        <f>Q387*H387</f>
        <v>0</v>
      </c>
      <c r="S387" s="224">
        <v>0</v>
      </c>
      <c r="T387" s="225">
        <f>S387*H387</f>
        <v>0</v>
      </c>
      <c r="U387" s="39"/>
      <c r="V387" s="39"/>
      <c r="W387" s="39"/>
      <c r="X387" s="39"/>
      <c r="Y387" s="39"/>
      <c r="Z387" s="39"/>
      <c r="AA387" s="39"/>
      <c r="AB387" s="39"/>
      <c r="AC387" s="39"/>
      <c r="AD387" s="39"/>
      <c r="AE387" s="39"/>
      <c r="AR387" s="226" t="s">
        <v>524</v>
      </c>
      <c r="AT387" s="226" t="s">
        <v>197</v>
      </c>
      <c r="AU387" s="226" t="s">
        <v>84</v>
      </c>
      <c r="AY387" s="17" t="s">
        <v>194</v>
      </c>
      <c r="BE387" s="227">
        <f>IF(N387="základní",J387,0)</f>
        <v>0</v>
      </c>
      <c r="BF387" s="227">
        <f>IF(N387="snížená",J387,0)</f>
        <v>0</v>
      </c>
      <c r="BG387" s="227">
        <f>IF(N387="zákl. přenesená",J387,0)</f>
        <v>0</v>
      </c>
      <c r="BH387" s="227">
        <f>IF(N387="sníž. přenesená",J387,0)</f>
        <v>0</v>
      </c>
      <c r="BI387" s="227">
        <f>IF(N387="nulová",J387,0)</f>
        <v>0</v>
      </c>
      <c r="BJ387" s="17" t="s">
        <v>84</v>
      </c>
      <c r="BK387" s="227">
        <f>ROUND(I387*H387,2)</f>
        <v>0</v>
      </c>
      <c r="BL387" s="17" t="s">
        <v>524</v>
      </c>
      <c r="BM387" s="226" t="s">
        <v>809</v>
      </c>
    </row>
    <row r="388" s="2" customFormat="1">
      <c r="A388" s="39"/>
      <c r="B388" s="40"/>
      <c r="C388" s="41"/>
      <c r="D388" s="230" t="s">
        <v>226</v>
      </c>
      <c r="E388" s="41"/>
      <c r="F388" s="270" t="s">
        <v>810</v>
      </c>
      <c r="G388" s="41"/>
      <c r="H388" s="41"/>
      <c r="I388" s="271"/>
      <c r="J388" s="41"/>
      <c r="K388" s="41"/>
      <c r="L388" s="45"/>
      <c r="M388" s="272"/>
      <c r="N388" s="273"/>
      <c r="O388" s="85"/>
      <c r="P388" s="85"/>
      <c r="Q388" s="85"/>
      <c r="R388" s="85"/>
      <c r="S388" s="85"/>
      <c r="T388" s="86"/>
      <c r="U388" s="39"/>
      <c r="V388" s="39"/>
      <c r="W388" s="39"/>
      <c r="X388" s="39"/>
      <c r="Y388" s="39"/>
      <c r="Z388" s="39"/>
      <c r="AA388" s="39"/>
      <c r="AB388" s="39"/>
      <c r="AC388" s="39"/>
      <c r="AD388" s="39"/>
      <c r="AE388" s="39"/>
      <c r="AT388" s="17" t="s">
        <v>226</v>
      </c>
      <c r="AU388" s="17" t="s">
        <v>84</v>
      </c>
    </row>
    <row r="389" s="2" customFormat="1" ht="24.15" customHeight="1">
      <c r="A389" s="39"/>
      <c r="B389" s="40"/>
      <c r="C389" s="261" t="s">
        <v>811</v>
      </c>
      <c r="D389" s="261" t="s">
        <v>222</v>
      </c>
      <c r="E389" s="262" t="s">
        <v>812</v>
      </c>
      <c r="F389" s="263" t="s">
        <v>813</v>
      </c>
      <c r="G389" s="264" t="s">
        <v>589</v>
      </c>
      <c r="H389" s="265">
        <v>1</v>
      </c>
      <c r="I389" s="266"/>
      <c r="J389" s="267">
        <f>ROUND(I389*H389,2)</f>
        <v>0</v>
      </c>
      <c r="K389" s="263" t="s">
        <v>32</v>
      </c>
      <c r="L389" s="45"/>
      <c r="M389" s="268" t="s">
        <v>32</v>
      </c>
      <c r="N389" s="269" t="s">
        <v>48</v>
      </c>
      <c r="O389" s="85"/>
      <c r="P389" s="224">
        <f>O389*H389</f>
        <v>0</v>
      </c>
      <c r="Q389" s="224">
        <v>0</v>
      </c>
      <c r="R389" s="224">
        <f>Q389*H389</f>
        <v>0</v>
      </c>
      <c r="S389" s="224">
        <v>0</v>
      </c>
      <c r="T389" s="225">
        <f>S389*H389</f>
        <v>0</v>
      </c>
      <c r="U389" s="39"/>
      <c r="V389" s="39"/>
      <c r="W389" s="39"/>
      <c r="X389" s="39"/>
      <c r="Y389" s="39"/>
      <c r="Z389" s="39"/>
      <c r="AA389" s="39"/>
      <c r="AB389" s="39"/>
      <c r="AC389" s="39"/>
      <c r="AD389" s="39"/>
      <c r="AE389" s="39"/>
      <c r="AR389" s="226" t="s">
        <v>208</v>
      </c>
      <c r="AT389" s="226" t="s">
        <v>222</v>
      </c>
      <c r="AU389" s="226" t="s">
        <v>84</v>
      </c>
      <c r="AY389" s="17" t="s">
        <v>194</v>
      </c>
      <c r="BE389" s="227">
        <f>IF(N389="základní",J389,0)</f>
        <v>0</v>
      </c>
      <c r="BF389" s="227">
        <f>IF(N389="snížená",J389,0)</f>
        <v>0</v>
      </c>
      <c r="BG389" s="227">
        <f>IF(N389="zákl. přenesená",J389,0)</f>
        <v>0</v>
      </c>
      <c r="BH389" s="227">
        <f>IF(N389="sníž. přenesená",J389,0)</f>
        <v>0</v>
      </c>
      <c r="BI389" s="227">
        <f>IF(N389="nulová",J389,0)</f>
        <v>0</v>
      </c>
      <c r="BJ389" s="17" t="s">
        <v>84</v>
      </c>
      <c r="BK389" s="227">
        <f>ROUND(I389*H389,2)</f>
        <v>0</v>
      </c>
      <c r="BL389" s="17" t="s">
        <v>208</v>
      </c>
      <c r="BM389" s="226" t="s">
        <v>814</v>
      </c>
    </row>
    <row r="390" s="2" customFormat="1">
      <c r="A390" s="39"/>
      <c r="B390" s="40"/>
      <c r="C390" s="41"/>
      <c r="D390" s="230" t="s">
        <v>226</v>
      </c>
      <c r="E390" s="41"/>
      <c r="F390" s="270" t="s">
        <v>810</v>
      </c>
      <c r="G390" s="41"/>
      <c r="H390" s="41"/>
      <c r="I390" s="271"/>
      <c r="J390" s="41"/>
      <c r="K390" s="41"/>
      <c r="L390" s="45"/>
      <c r="M390" s="272"/>
      <c r="N390" s="273"/>
      <c r="O390" s="85"/>
      <c r="P390" s="85"/>
      <c r="Q390" s="85"/>
      <c r="R390" s="85"/>
      <c r="S390" s="85"/>
      <c r="T390" s="86"/>
      <c r="U390" s="39"/>
      <c r="V390" s="39"/>
      <c r="W390" s="39"/>
      <c r="X390" s="39"/>
      <c r="Y390" s="39"/>
      <c r="Z390" s="39"/>
      <c r="AA390" s="39"/>
      <c r="AB390" s="39"/>
      <c r="AC390" s="39"/>
      <c r="AD390" s="39"/>
      <c r="AE390" s="39"/>
      <c r="AT390" s="17" t="s">
        <v>226</v>
      </c>
      <c r="AU390" s="17" t="s">
        <v>84</v>
      </c>
    </row>
    <row r="391" s="2" customFormat="1" ht="16.5" customHeight="1">
      <c r="A391" s="39"/>
      <c r="B391" s="40"/>
      <c r="C391" s="214" t="s">
        <v>815</v>
      </c>
      <c r="D391" s="214" t="s">
        <v>197</v>
      </c>
      <c r="E391" s="215" t="s">
        <v>816</v>
      </c>
      <c r="F391" s="216" t="s">
        <v>817</v>
      </c>
      <c r="G391" s="217" t="s">
        <v>589</v>
      </c>
      <c r="H391" s="218">
        <v>1</v>
      </c>
      <c r="I391" s="219"/>
      <c r="J391" s="220">
        <f>ROUND(I391*H391,2)</f>
        <v>0</v>
      </c>
      <c r="K391" s="216" t="s">
        <v>32</v>
      </c>
      <c r="L391" s="221"/>
      <c r="M391" s="222" t="s">
        <v>32</v>
      </c>
      <c r="N391" s="223" t="s">
        <v>48</v>
      </c>
      <c r="O391" s="85"/>
      <c r="P391" s="224">
        <f>O391*H391</f>
        <v>0</v>
      </c>
      <c r="Q391" s="224">
        <v>0</v>
      </c>
      <c r="R391" s="224">
        <f>Q391*H391</f>
        <v>0</v>
      </c>
      <c r="S391" s="224">
        <v>0</v>
      </c>
      <c r="T391" s="225">
        <f>S391*H391</f>
        <v>0</v>
      </c>
      <c r="U391" s="39"/>
      <c r="V391" s="39"/>
      <c r="W391" s="39"/>
      <c r="X391" s="39"/>
      <c r="Y391" s="39"/>
      <c r="Z391" s="39"/>
      <c r="AA391" s="39"/>
      <c r="AB391" s="39"/>
      <c r="AC391" s="39"/>
      <c r="AD391" s="39"/>
      <c r="AE391" s="39"/>
      <c r="AR391" s="226" t="s">
        <v>524</v>
      </c>
      <c r="AT391" s="226" t="s">
        <v>197</v>
      </c>
      <c r="AU391" s="226" t="s">
        <v>84</v>
      </c>
      <c r="AY391" s="17" t="s">
        <v>194</v>
      </c>
      <c r="BE391" s="227">
        <f>IF(N391="základní",J391,0)</f>
        <v>0</v>
      </c>
      <c r="BF391" s="227">
        <f>IF(N391="snížená",J391,0)</f>
        <v>0</v>
      </c>
      <c r="BG391" s="227">
        <f>IF(N391="zákl. přenesená",J391,0)</f>
        <v>0</v>
      </c>
      <c r="BH391" s="227">
        <f>IF(N391="sníž. přenesená",J391,0)</f>
        <v>0</v>
      </c>
      <c r="BI391" s="227">
        <f>IF(N391="nulová",J391,0)</f>
        <v>0</v>
      </c>
      <c r="BJ391" s="17" t="s">
        <v>84</v>
      </c>
      <c r="BK391" s="227">
        <f>ROUND(I391*H391,2)</f>
        <v>0</v>
      </c>
      <c r="BL391" s="17" t="s">
        <v>524</v>
      </c>
      <c r="BM391" s="226" t="s">
        <v>818</v>
      </c>
    </row>
    <row r="392" s="2" customFormat="1" ht="16.5" customHeight="1">
      <c r="A392" s="39"/>
      <c r="B392" s="40"/>
      <c r="C392" s="261" t="s">
        <v>819</v>
      </c>
      <c r="D392" s="261" t="s">
        <v>222</v>
      </c>
      <c r="E392" s="262" t="s">
        <v>820</v>
      </c>
      <c r="F392" s="263" t="s">
        <v>821</v>
      </c>
      <c r="G392" s="264" t="s">
        <v>822</v>
      </c>
      <c r="H392" s="265">
        <v>5</v>
      </c>
      <c r="I392" s="266"/>
      <c r="J392" s="267">
        <f>ROUND(I392*H392,2)</f>
        <v>0</v>
      </c>
      <c r="K392" s="263" t="s">
        <v>32</v>
      </c>
      <c r="L392" s="45"/>
      <c r="M392" s="268" t="s">
        <v>32</v>
      </c>
      <c r="N392" s="269" t="s">
        <v>48</v>
      </c>
      <c r="O392" s="85"/>
      <c r="P392" s="224">
        <f>O392*H392</f>
        <v>0</v>
      </c>
      <c r="Q392" s="224">
        <v>0</v>
      </c>
      <c r="R392" s="224">
        <f>Q392*H392</f>
        <v>0</v>
      </c>
      <c r="S392" s="224">
        <v>0</v>
      </c>
      <c r="T392" s="225">
        <f>S392*H392</f>
        <v>0</v>
      </c>
      <c r="U392" s="39"/>
      <c r="V392" s="39"/>
      <c r="W392" s="39"/>
      <c r="X392" s="39"/>
      <c r="Y392" s="39"/>
      <c r="Z392" s="39"/>
      <c r="AA392" s="39"/>
      <c r="AB392" s="39"/>
      <c r="AC392" s="39"/>
      <c r="AD392" s="39"/>
      <c r="AE392" s="39"/>
      <c r="AR392" s="226" t="s">
        <v>279</v>
      </c>
      <c r="AT392" s="226" t="s">
        <v>222</v>
      </c>
      <c r="AU392" s="226" t="s">
        <v>84</v>
      </c>
      <c r="AY392" s="17" t="s">
        <v>194</v>
      </c>
      <c r="BE392" s="227">
        <f>IF(N392="základní",J392,0)</f>
        <v>0</v>
      </c>
      <c r="BF392" s="227">
        <f>IF(N392="snížená",J392,0)</f>
        <v>0</v>
      </c>
      <c r="BG392" s="227">
        <f>IF(N392="zákl. přenesená",J392,0)</f>
        <v>0</v>
      </c>
      <c r="BH392" s="227">
        <f>IF(N392="sníž. přenesená",J392,0)</f>
        <v>0</v>
      </c>
      <c r="BI392" s="227">
        <f>IF(N392="nulová",J392,0)</f>
        <v>0</v>
      </c>
      <c r="BJ392" s="17" t="s">
        <v>84</v>
      </c>
      <c r="BK392" s="227">
        <f>ROUND(I392*H392,2)</f>
        <v>0</v>
      </c>
      <c r="BL392" s="17" t="s">
        <v>279</v>
      </c>
      <c r="BM392" s="226" t="s">
        <v>823</v>
      </c>
    </row>
    <row r="393" s="12" customFormat="1" ht="25.92" customHeight="1">
      <c r="A393" s="12"/>
      <c r="B393" s="198"/>
      <c r="C393" s="199"/>
      <c r="D393" s="200" t="s">
        <v>76</v>
      </c>
      <c r="E393" s="201" t="s">
        <v>824</v>
      </c>
      <c r="F393" s="201" t="s">
        <v>825</v>
      </c>
      <c r="G393" s="199"/>
      <c r="H393" s="199"/>
      <c r="I393" s="202"/>
      <c r="J393" s="203">
        <f>BK393</f>
        <v>0</v>
      </c>
      <c r="K393" s="199"/>
      <c r="L393" s="204"/>
      <c r="M393" s="205"/>
      <c r="N393" s="206"/>
      <c r="O393" s="206"/>
      <c r="P393" s="207">
        <f>SUM(P394:P413)</f>
        <v>0</v>
      </c>
      <c r="Q393" s="206"/>
      <c r="R393" s="207">
        <f>SUM(R394:R413)</f>
        <v>0</v>
      </c>
      <c r="S393" s="206"/>
      <c r="T393" s="208">
        <f>SUM(T394:T413)</f>
        <v>0</v>
      </c>
      <c r="U393" s="12"/>
      <c r="V393" s="12"/>
      <c r="W393" s="12"/>
      <c r="X393" s="12"/>
      <c r="Y393" s="12"/>
      <c r="Z393" s="12"/>
      <c r="AA393" s="12"/>
      <c r="AB393" s="12"/>
      <c r="AC393" s="12"/>
      <c r="AD393" s="12"/>
      <c r="AE393" s="12"/>
      <c r="AR393" s="209" t="s">
        <v>84</v>
      </c>
      <c r="AT393" s="210" t="s">
        <v>76</v>
      </c>
      <c r="AU393" s="210" t="s">
        <v>77</v>
      </c>
      <c r="AY393" s="209" t="s">
        <v>194</v>
      </c>
      <c r="BK393" s="211">
        <f>SUM(BK394:BK413)</f>
        <v>0</v>
      </c>
    </row>
    <row r="394" s="2" customFormat="1" ht="16.5" customHeight="1">
      <c r="A394" s="39"/>
      <c r="B394" s="40"/>
      <c r="C394" s="214" t="s">
        <v>826</v>
      </c>
      <c r="D394" s="214" t="s">
        <v>197</v>
      </c>
      <c r="E394" s="215" t="s">
        <v>827</v>
      </c>
      <c r="F394" s="216" t="s">
        <v>828</v>
      </c>
      <c r="G394" s="217" t="s">
        <v>262</v>
      </c>
      <c r="H394" s="218">
        <v>1</v>
      </c>
      <c r="I394" s="219"/>
      <c r="J394" s="220">
        <f>ROUND(I394*H394,2)</f>
        <v>0</v>
      </c>
      <c r="K394" s="216" t="s">
        <v>32</v>
      </c>
      <c r="L394" s="221"/>
      <c r="M394" s="222" t="s">
        <v>32</v>
      </c>
      <c r="N394" s="223" t="s">
        <v>48</v>
      </c>
      <c r="O394" s="85"/>
      <c r="P394" s="224">
        <f>O394*H394</f>
        <v>0</v>
      </c>
      <c r="Q394" s="224">
        <v>0</v>
      </c>
      <c r="R394" s="224">
        <f>Q394*H394</f>
        <v>0</v>
      </c>
      <c r="S394" s="224">
        <v>0</v>
      </c>
      <c r="T394" s="225">
        <f>S394*H394</f>
        <v>0</v>
      </c>
      <c r="U394" s="39"/>
      <c r="V394" s="39"/>
      <c r="W394" s="39"/>
      <c r="X394" s="39"/>
      <c r="Y394" s="39"/>
      <c r="Z394" s="39"/>
      <c r="AA394" s="39"/>
      <c r="AB394" s="39"/>
      <c r="AC394" s="39"/>
      <c r="AD394" s="39"/>
      <c r="AE394" s="39"/>
      <c r="AR394" s="226" t="s">
        <v>524</v>
      </c>
      <c r="AT394" s="226" t="s">
        <v>197</v>
      </c>
      <c r="AU394" s="226" t="s">
        <v>84</v>
      </c>
      <c r="AY394" s="17" t="s">
        <v>194</v>
      </c>
      <c r="BE394" s="227">
        <f>IF(N394="základní",J394,0)</f>
        <v>0</v>
      </c>
      <c r="BF394" s="227">
        <f>IF(N394="snížená",J394,0)</f>
        <v>0</v>
      </c>
      <c r="BG394" s="227">
        <f>IF(N394="zákl. přenesená",J394,0)</f>
        <v>0</v>
      </c>
      <c r="BH394" s="227">
        <f>IF(N394="sníž. přenesená",J394,0)</f>
        <v>0</v>
      </c>
      <c r="BI394" s="227">
        <f>IF(N394="nulová",J394,0)</f>
        <v>0</v>
      </c>
      <c r="BJ394" s="17" t="s">
        <v>84</v>
      </c>
      <c r="BK394" s="227">
        <f>ROUND(I394*H394,2)</f>
        <v>0</v>
      </c>
      <c r="BL394" s="17" t="s">
        <v>524</v>
      </c>
      <c r="BM394" s="226" t="s">
        <v>829</v>
      </c>
    </row>
    <row r="395" s="2" customFormat="1">
      <c r="A395" s="39"/>
      <c r="B395" s="40"/>
      <c r="C395" s="41"/>
      <c r="D395" s="230" t="s">
        <v>226</v>
      </c>
      <c r="E395" s="41"/>
      <c r="F395" s="270" t="s">
        <v>482</v>
      </c>
      <c r="G395" s="41"/>
      <c r="H395" s="41"/>
      <c r="I395" s="271"/>
      <c r="J395" s="41"/>
      <c r="K395" s="41"/>
      <c r="L395" s="45"/>
      <c r="M395" s="272"/>
      <c r="N395" s="273"/>
      <c r="O395" s="85"/>
      <c r="P395" s="85"/>
      <c r="Q395" s="85"/>
      <c r="R395" s="85"/>
      <c r="S395" s="85"/>
      <c r="T395" s="86"/>
      <c r="U395" s="39"/>
      <c r="V395" s="39"/>
      <c r="W395" s="39"/>
      <c r="X395" s="39"/>
      <c r="Y395" s="39"/>
      <c r="Z395" s="39"/>
      <c r="AA395" s="39"/>
      <c r="AB395" s="39"/>
      <c r="AC395" s="39"/>
      <c r="AD395" s="39"/>
      <c r="AE395" s="39"/>
      <c r="AT395" s="17" t="s">
        <v>226</v>
      </c>
      <c r="AU395" s="17" t="s">
        <v>84</v>
      </c>
    </row>
    <row r="396" s="13" customFormat="1">
      <c r="A396" s="13"/>
      <c r="B396" s="228"/>
      <c r="C396" s="229"/>
      <c r="D396" s="230" t="s">
        <v>204</v>
      </c>
      <c r="E396" s="231" t="s">
        <v>32</v>
      </c>
      <c r="F396" s="232" t="s">
        <v>830</v>
      </c>
      <c r="G396" s="229"/>
      <c r="H396" s="231" t="s">
        <v>32</v>
      </c>
      <c r="I396" s="233"/>
      <c r="J396" s="229"/>
      <c r="K396" s="229"/>
      <c r="L396" s="234"/>
      <c r="M396" s="235"/>
      <c r="N396" s="236"/>
      <c r="O396" s="236"/>
      <c r="P396" s="236"/>
      <c r="Q396" s="236"/>
      <c r="R396" s="236"/>
      <c r="S396" s="236"/>
      <c r="T396" s="237"/>
      <c r="U396" s="13"/>
      <c r="V396" s="13"/>
      <c r="W396" s="13"/>
      <c r="X396" s="13"/>
      <c r="Y396" s="13"/>
      <c r="Z396" s="13"/>
      <c r="AA396" s="13"/>
      <c r="AB396" s="13"/>
      <c r="AC396" s="13"/>
      <c r="AD396" s="13"/>
      <c r="AE396" s="13"/>
      <c r="AT396" s="238" t="s">
        <v>204</v>
      </c>
      <c r="AU396" s="238" t="s">
        <v>84</v>
      </c>
      <c r="AV396" s="13" t="s">
        <v>84</v>
      </c>
      <c r="AW396" s="13" t="s">
        <v>39</v>
      </c>
      <c r="AX396" s="13" t="s">
        <v>77</v>
      </c>
      <c r="AY396" s="238" t="s">
        <v>194</v>
      </c>
    </row>
    <row r="397" s="14" customFormat="1">
      <c r="A397" s="14"/>
      <c r="B397" s="239"/>
      <c r="C397" s="240"/>
      <c r="D397" s="230" t="s">
        <v>204</v>
      </c>
      <c r="E397" s="241" t="s">
        <v>32</v>
      </c>
      <c r="F397" s="242" t="s">
        <v>831</v>
      </c>
      <c r="G397" s="240"/>
      <c r="H397" s="243">
        <v>1</v>
      </c>
      <c r="I397" s="244"/>
      <c r="J397" s="240"/>
      <c r="K397" s="240"/>
      <c r="L397" s="245"/>
      <c r="M397" s="246"/>
      <c r="N397" s="247"/>
      <c r="O397" s="247"/>
      <c r="P397" s="247"/>
      <c r="Q397" s="247"/>
      <c r="R397" s="247"/>
      <c r="S397" s="247"/>
      <c r="T397" s="248"/>
      <c r="U397" s="14"/>
      <c r="V397" s="14"/>
      <c r="W397" s="14"/>
      <c r="X397" s="14"/>
      <c r="Y397" s="14"/>
      <c r="Z397" s="14"/>
      <c r="AA397" s="14"/>
      <c r="AB397" s="14"/>
      <c r="AC397" s="14"/>
      <c r="AD397" s="14"/>
      <c r="AE397" s="14"/>
      <c r="AT397" s="249" t="s">
        <v>204</v>
      </c>
      <c r="AU397" s="249" t="s">
        <v>84</v>
      </c>
      <c r="AV397" s="14" t="s">
        <v>86</v>
      </c>
      <c r="AW397" s="14" t="s">
        <v>39</v>
      </c>
      <c r="AX397" s="14" t="s">
        <v>84</v>
      </c>
      <c r="AY397" s="249" t="s">
        <v>194</v>
      </c>
    </row>
    <row r="398" s="2" customFormat="1" ht="24.15" customHeight="1">
      <c r="A398" s="39"/>
      <c r="B398" s="40"/>
      <c r="C398" s="261" t="s">
        <v>832</v>
      </c>
      <c r="D398" s="261" t="s">
        <v>222</v>
      </c>
      <c r="E398" s="262" t="s">
        <v>833</v>
      </c>
      <c r="F398" s="263" t="s">
        <v>834</v>
      </c>
      <c r="G398" s="264" t="s">
        <v>262</v>
      </c>
      <c r="H398" s="265">
        <v>2</v>
      </c>
      <c r="I398" s="266"/>
      <c r="J398" s="267">
        <f>ROUND(I398*H398,2)</f>
        <v>0</v>
      </c>
      <c r="K398" s="263" t="s">
        <v>200</v>
      </c>
      <c r="L398" s="45"/>
      <c r="M398" s="268" t="s">
        <v>32</v>
      </c>
      <c r="N398" s="269" t="s">
        <v>48</v>
      </c>
      <c r="O398" s="85"/>
      <c r="P398" s="224">
        <f>O398*H398</f>
        <v>0</v>
      </c>
      <c r="Q398" s="224">
        <v>0</v>
      </c>
      <c r="R398" s="224">
        <f>Q398*H398</f>
        <v>0</v>
      </c>
      <c r="S398" s="224">
        <v>0</v>
      </c>
      <c r="T398" s="225">
        <f>S398*H398</f>
        <v>0</v>
      </c>
      <c r="U398" s="39"/>
      <c r="V398" s="39"/>
      <c r="W398" s="39"/>
      <c r="X398" s="39"/>
      <c r="Y398" s="39"/>
      <c r="Z398" s="39"/>
      <c r="AA398" s="39"/>
      <c r="AB398" s="39"/>
      <c r="AC398" s="39"/>
      <c r="AD398" s="39"/>
      <c r="AE398" s="39"/>
      <c r="AR398" s="226" t="s">
        <v>208</v>
      </c>
      <c r="AT398" s="226" t="s">
        <v>222</v>
      </c>
      <c r="AU398" s="226" t="s">
        <v>84</v>
      </c>
      <c r="AY398" s="17" t="s">
        <v>194</v>
      </c>
      <c r="BE398" s="227">
        <f>IF(N398="základní",J398,0)</f>
        <v>0</v>
      </c>
      <c r="BF398" s="227">
        <f>IF(N398="snížená",J398,0)</f>
        <v>0</v>
      </c>
      <c r="BG398" s="227">
        <f>IF(N398="zákl. přenesená",J398,0)</f>
        <v>0</v>
      </c>
      <c r="BH398" s="227">
        <f>IF(N398="sníž. přenesená",J398,0)</f>
        <v>0</v>
      </c>
      <c r="BI398" s="227">
        <f>IF(N398="nulová",J398,0)</f>
        <v>0</v>
      </c>
      <c r="BJ398" s="17" t="s">
        <v>84</v>
      </c>
      <c r="BK398" s="227">
        <f>ROUND(I398*H398,2)</f>
        <v>0</v>
      </c>
      <c r="BL398" s="17" t="s">
        <v>208</v>
      </c>
      <c r="BM398" s="226" t="s">
        <v>835</v>
      </c>
    </row>
    <row r="399" s="2" customFormat="1">
      <c r="A399" s="39"/>
      <c r="B399" s="40"/>
      <c r="C399" s="41"/>
      <c r="D399" s="230" t="s">
        <v>226</v>
      </c>
      <c r="E399" s="41"/>
      <c r="F399" s="270" t="s">
        <v>836</v>
      </c>
      <c r="G399" s="41"/>
      <c r="H399" s="41"/>
      <c r="I399" s="271"/>
      <c r="J399" s="41"/>
      <c r="K399" s="41"/>
      <c r="L399" s="45"/>
      <c r="M399" s="272"/>
      <c r="N399" s="273"/>
      <c r="O399" s="85"/>
      <c r="P399" s="85"/>
      <c r="Q399" s="85"/>
      <c r="R399" s="85"/>
      <c r="S399" s="85"/>
      <c r="T399" s="86"/>
      <c r="U399" s="39"/>
      <c r="V399" s="39"/>
      <c r="W399" s="39"/>
      <c r="X399" s="39"/>
      <c r="Y399" s="39"/>
      <c r="Z399" s="39"/>
      <c r="AA399" s="39"/>
      <c r="AB399" s="39"/>
      <c r="AC399" s="39"/>
      <c r="AD399" s="39"/>
      <c r="AE399" s="39"/>
      <c r="AT399" s="17" t="s">
        <v>226</v>
      </c>
      <c r="AU399" s="17" t="s">
        <v>84</v>
      </c>
    </row>
    <row r="400" s="2" customFormat="1" ht="16.5" customHeight="1">
      <c r="A400" s="39"/>
      <c r="B400" s="40"/>
      <c r="C400" s="214" t="s">
        <v>837</v>
      </c>
      <c r="D400" s="214" t="s">
        <v>197</v>
      </c>
      <c r="E400" s="215" t="s">
        <v>838</v>
      </c>
      <c r="F400" s="216" t="s">
        <v>839</v>
      </c>
      <c r="G400" s="217" t="s">
        <v>262</v>
      </c>
      <c r="H400" s="218">
        <v>1</v>
      </c>
      <c r="I400" s="219"/>
      <c r="J400" s="220">
        <f>ROUND(I400*H400,2)</f>
        <v>0</v>
      </c>
      <c r="K400" s="216" t="s">
        <v>200</v>
      </c>
      <c r="L400" s="221"/>
      <c r="M400" s="222" t="s">
        <v>32</v>
      </c>
      <c r="N400" s="223" t="s">
        <v>48</v>
      </c>
      <c r="O400" s="85"/>
      <c r="P400" s="224">
        <f>O400*H400</f>
        <v>0</v>
      </c>
      <c r="Q400" s="224">
        <v>0</v>
      </c>
      <c r="R400" s="224">
        <f>Q400*H400</f>
        <v>0</v>
      </c>
      <c r="S400" s="224">
        <v>0</v>
      </c>
      <c r="T400" s="225">
        <f>S400*H400</f>
        <v>0</v>
      </c>
      <c r="U400" s="39"/>
      <c r="V400" s="39"/>
      <c r="W400" s="39"/>
      <c r="X400" s="39"/>
      <c r="Y400" s="39"/>
      <c r="Z400" s="39"/>
      <c r="AA400" s="39"/>
      <c r="AB400" s="39"/>
      <c r="AC400" s="39"/>
      <c r="AD400" s="39"/>
      <c r="AE400" s="39"/>
      <c r="AR400" s="226" t="s">
        <v>524</v>
      </c>
      <c r="AT400" s="226" t="s">
        <v>197</v>
      </c>
      <c r="AU400" s="226" t="s">
        <v>84</v>
      </c>
      <c r="AY400" s="17" t="s">
        <v>194</v>
      </c>
      <c r="BE400" s="227">
        <f>IF(N400="základní",J400,0)</f>
        <v>0</v>
      </c>
      <c r="BF400" s="227">
        <f>IF(N400="snížená",J400,0)</f>
        <v>0</v>
      </c>
      <c r="BG400" s="227">
        <f>IF(N400="zákl. přenesená",J400,0)</f>
        <v>0</v>
      </c>
      <c r="BH400" s="227">
        <f>IF(N400="sníž. přenesená",J400,0)</f>
        <v>0</v>
      </c>
      <c r="BI400" s="227">
        <f>IF(N400="nulová",J400,0)</f>
        <v>0</v>
      </c>
      <c r="BJ400" s="17" t="s">
        <v>84</v>
      </c>
      <c r="BK400" s="227">
        <f>ROUND(I400*H400,2)</f>
        <v>0</v>
      </c>
      <c r="BL400" s="17" t="s">
        <v>524</v>
      </c>
      <c r="BM400" s="226" t="s">
        <v>840</v>
      </c>
    </row>
    <row r="401" s="2" customFormat="1" ht="24.15" customHeight="1">
      <c r="A401" s="39"/>
      <c r="B401" s="40"/>
      <c r="C401" s="261" t="s">
        <v>841</v>
      </c>
      <c r="D401" s="261" t="s">
        <v>222</v>
      </c>
      <c r="E401" s="262" t="s">
        <v>842</v>
      </c>
      <c r="F401" s="263" t="s">
        <v>843</v>
      </c>
      <c r="G401" s="264" t="s">
        <v>262</v>
      </c>
      <c r="H401" s="265">
        <v>1</v>
      </c>
      <c r="I401" s="266"/>
      <c r="J401" s="267">
        <f>ROUND(I401*H401,2)</f>
        <v>0</v>
      </c>
      <c r="K401" s="263" t="s">
        <v>200</v>
      </c>
      <c r="L401" s="45"/>
      <c r="M401" s="268" t="s">
        <v>32</v>
      </c>
      <c r="N401" s="269" t="s">
        <v>48</v>
      </c>
      <c r="O401" s="85"/>
      <c r="P401" s="224">
        <f>O401*H401</f>
        <v>0</v>
      </c>
      <c r="Q401" s="224">
        <v>0</v>
      </c>
      <c r="R401" s="224">
        <f>Q401*H401</f>
        <v>0</v>
      </c>
      <c r="S401" s="224">
        <v>0</v>
      </c>
      <c r="T401" s="225">
        <f>S401*H401</f>
        <v>0</v>
      </c>
      <c r="U401" s="39"/>
      <c r="V401" s="39"/>
      <c r="W401" s="39"/>
      <c r="X401" s="39"/>
      <c r="Y401" s="39"/>
      <c r="Z401" s="39"/>
      <c r="AA401" s="39"/>
      <c r="AB401" s="39"/>
      <c r="AC401" s="39"/>
      <c r="AD401" s="39"/>
      <c r="AE401" s="39"/>
      <c r="AR401" s="226" t="s">
        <v>263</v>
      </c>
      <c r="AT401" s="226" t="s">
        <v>222</v>
      </c>
      <c r="AU401" s="226" t="s">
        <v>84</v>
      </c>
      <c r="AY401" s="17" t="s">
        <v>194</v>
      </c>
      <c r="BE401" s="227">
        <f>IF(N401="základní",J401,0)</f>
        <v>0</v>
      </c>
      <c r="BF401" s="227">
        <f>IF(N401="snížená",J401,0)</f>
        <v>0</v>
      </c>
      <c r="BG401" s="227">
        <f>IF(N401="zákl. přenesená",J401,0)</f>
        <v>0</v>
      </c>
      <c r="BH401" s="227">
        <f>IF(N401="sníž. přenesená",J401,0)</f>
        <v>0</v>
      </c>
      <c r="BI401" s="227">
        <f>IF(N401="nulová",J401,0)</f>
        <v>0</v>
      </c>
      <c r="BJ401" s="17" t="s">
        <v>84</v>
      </c>
      <c r="BK401" s="227">
        <f>ROUND(I401*H401,2)</f>
        <v>0</v>
      </c>
      <c r="BL401" s="17" t="s">
        <v>263</v>
      </c>
      <c r="BM401" s="226" t="s">
        <v>844</v>
      </c>
    </row>
    <row r="402" s="2" customFormat="1" ht="16.5" customHeight="1">
      <c r="A402" s="39"/>
      <c r="B402" s="40"/>
      <c r="C402" s="214" t="s">
        <v>845</v>
      </c>
      <c r="D402" s="214" t="s">
        <v>197</v>
      </c>
      <c r="E402" s="215" t="s">
        <v>846</v>
      </c>
      <c r="F402" s="216" t="s">
        <v>847</v>
      </c>
      <c r="G402" s="217" t="s">
        <v>262</v>
      </c>
      <c r="H402" s="218">
        <v>1</v>
      </c>
      <c r="I402" s="219"/>
      <c r="J402" s="220">
        <f>ROUND(I402*H402,2)</f>
        <v>0</v>
      </c>
      <c r="K402" s="216" t="s">
        <v>200</v>
      </c>
      <c r="L402" s="221"/>
      <c r="M402" s="222" t="s">
        <v>32</v>
      </c>
      <c r="N402" s="223" t="s">
        <v>48</v>
      </c>
      <c r="O402" s="85"/>
      <c r="P402" s="224">
        <f>O402*H402</f>
        <v>0</v>
      </c>
      <c r="Q402" s="224">
        <v>0</v>
      </c>
      <c r="R402" s="224">
        <f>Q402*H402</f>
        <v>0</v>
      </c>
      <c r="S402" s="224">
        <v>0</v>
      </c>
      <c r="T402" s="225">
        <f>S402*H402</f>
        <v>0</v>
      </c>
      <c r="U402" s="39"/>
      <c r="V402" s="39"/>
      <c r="W402" s="39"/>
      <c r="X402" s="39"/>
      <c r="Y402" s="39"/>
      <c r="Z402" s="39"/>
      <c r="AA402" s="39"/>
      <c r="AB402" s="39"/>
      <c r="AC402" s="39"/>
      <c r="AD402" s="39"/>
      <c r="AE402" s="39"/>
      <c r="AR402" s="226" t="s">
        <v>524</v>
      </c>
      <c r="AT402" s="226" t="s">
        <v>197</v>
      </c>
      <c r="AU402" s="226" t="s">
        <v>84</v>
      </c>
      <c r="AY402" s="17" t="s">
        <v>194</v>
      </c>
      <c r="BE402" s="227">
        <f>IF(N402="základní",J402,0)</f>
        <v>0</v>
      </c>
      <c r="BF402" s="227">
        <f>IF(N402="snížená",J402,0)</f>
        <v>0</v>
      </c>
      <c r="BG402" s="227">
        <f>IF(N402="zákl. přenesená",J402,0)</f>
        <v>0</v>
      </c>
      <c r="BH402" s="227">
        <f>IF(N402="sníž. přenesená",J402,0)</f>
        <v>0</v>
      </c>
      <c r="BI402" s="227">
        <f>IF(N402="nulová",J402,0)</f>
        <v>0</v>
      </c>
      <c r="BJ402" s="17" t="s">
        <v>84</v>
      </c>
      <c r="BK402" s="227">
        <f>ROUND(I402*H402,2)</f>
        <v>0</v>
      </c>
      <c r="BL402" s="17" t="s">
        <v>524</v>
      </c>
      <c r="BM402" s="226" t="s">
        <v>848</v>
      </c>
    </row>
    <row r="403" s="2" customFormat="1" ht="16.5" customHeight="1">
      <c r="A403" s="39"/>
      <c r="B403" s="40"/>
      <c r="C403" s="261" t="s">
        <v>849</v>
      </c>
      <c r="D403" s="261" t="s">
        <v>222</v>
      </c>
      <c r="E403" s="262" t="s">
        <v>850</v>
      </c>
      <c r="F403" s="263" t="s">
        <v>851</v>
      </c>
      <c r="G403" s="264" t="s">
        <v>262</v>
      </c>
      <c r="H403" s="265">
        <v>1</v>
      </c>
      <c r="I403" s="266"/>
      <c r="J403" s="267">
        <f>ROUND(I403*H403,2)</f>
        <v>0</v>
      </c>
      <c r="K403" s="263" t="s">
        <v>200</v>
      </c>
      <c r="L403" s="45"/>
      <c r="M403" s="268" t="s">
        <v>32</v>
      </c>
      <c r="N403" s="269" t="s">
        <v>48</v>
      </c>
      <c r="O403" s="85"/>
      <c r="P403" s="224">
        <f>O403*H403</f>
        <v>0</v>
      </c>
      <c r="Q403" s="224">
        <v>0</v>
      </c>
      <c r="R403" s="224">
        <f>Q403*H403</f>
        <v>0</v>
      </c>
      <c r="S403" s="224">
        <v>0</v>
      </c>
      <c r="T403" s="225">
        <f>S403*H403</f>
        <v>0</v>
      </c>
      <c r="U403" s="39"/>
      <c r="V403" s="39"/>
      <c r="W403" s="39"/>
      <c r="X403" s="39"/>
      <c r="Y403" s="39"/>
      <c r="Z403" s="39"/>
      <c r="AA403" s="39"/>
      <c r="AB403" s="39"/>
      <c r="AC403" s="39"/>
      <c r="AD403" s="39"/>
      <c r="AE403" s="39"/>
      <c r="AR403" s="226" t="s">
        <v>263</v>
      </c>
      <c r="AT403" s="226" t="s">
        <v>222</v>
      </c>
      <c r="AU403" s="226" t="s">
        <v>84</v>
      </c>
      <c r="AY403" s="17" t="s">
        <v>194</v>
      </c>
      <c r="BE403" s="227">
        <f>IF(N403="základní",J403,0)</f>
        <v>0</v>
      </c>
      <c r="BF403" s="227">
        <f>IF(N403="snížená",J403,0)</f>
        <v>0</v>
      </c>
      <c r="BG403" s="227">
        <f>IF(N403="zákl. přenesená",J403,0)</f>
        <v>0</v>
      </c>
      <c r="BH403" s="227">
        <f>IF(N403="sníž. přenesená",J403,0)</f>
        <v>0</v>
      </c>
      <c r="BI403" s="227">
        <f>IF(N403="nulová",J403,0)</f>
        <v>0</v>
      </c>
      <c r="BJ403" s="17" t="s">
        <v>84</v>
      </c>
      <c r="BK403" s="227">
        <f>ROUND(I403*H403,2)</f>
        <v>0</v>
      </c>
      <c r="BL403" s="17" t="s">
        <v>263</v>
      </c>
      <c r="BM403" s="226" t="s">
        <v>852</v>
      </c>
    </row>
    <row r="404" s="2" customFormat="1" ht="16.5" customHeight="1">
      <c r="A404" s="39"/>
      <c r="B404" s="40"/>
      <c r="C404" s="214" t="s">
        <v>853</v>
      </c>
      <c r="D404" s="214" t="s">
        <v>197</v>
      </c>
      <c r="E404" s="215" t="s">
        <v>854</v>
      </c>
      <c r="F404" s="216" t="s">
        <v>855</v>
      </c>
      <c r="G404" s="217" t="s">
        <v>262</v>
      </c>
      <c r="H404" s="218">
        <v>3</v>
      </c>
      <c r="I404" s="219"/>
      <c r="J404" s="220">
        <f>ROUND(I404*H404,2)</f>
        <v>0</v>
      </c>
      <c r="K404" s="216" t="s">
        <v>200</v>
      </c>
      <c r="L404" s="221"/>
      <c r="M404" s="222" t="s">
        <v>32</v>
      </c>
      <c r="N404" s="223" t="s">
        <v>48</v>
      </c>
      <c r="O404" s="85"/>
      <c r="P404" s="224">
        <f>O404*H404</f>
        <v>0</v>
      </c>
      <c r="Q404" s="224">
        <v>0</v>
      </c>
      <c r="R404" s="224">
        <f>Q404*H404</f>
        <v>0</v>
      </c>
      <c r="S404" s="224">
        <v>0</v>
      </c>
      <c r="T404" s="225">
        <f>S404*H404</f>
        <v>0</v>
      </c>
      <c r="U404" s="39"/>
      <c r="V404" s="39"/>
      <c r="W404" s="39"/>
      <c r="X404" s="39"/>
      <c r="Y404" s="39"/>
      <c r="Z404" s="39"/>
      <c r="AA404" s="39"/>
      <c r="AB404" s="39"/>
      <c r="AC404" s="39"/>
      <c r="AD404" s="39"/>
      <c r="AE404" s="39"/>
      <c r="AR404" s="226" t="s">
        <v>524</v>
      </c>
      <c r="AT404" s="226" t="s">
        <v>197</v>
      </c>
      <c r="AU404" s="226" t="s">
        <v>84</v>
      </c>
      <c r="AY404" s="17" t="s">
        <v>194</v>
      </c>
      <c r="BE404" s="227">
        <f>IF(N404="základní",J404,0)</f>
        <v>0</v>
      </c>
      <c r="BF404" s="227">
        <f>IF(N404="snížená",J404,0)</f>
        <v>0</v>
      </c>
      <c r="BG404" s="227">
        <f>IF(N404="zákl. přenesená",J404,0)</f>
        <v>0</v>
      </c>
      <c r="BH404" s="227">
        <f>IF(N404="sníž. přenesená",J404,0)</f>
        <v>0</v>
      </c>
      <c r="BI404" s="227">
        <f>IF(N404="nulová",J404,0)</f>
        <v>0</v>
      </c>
      <c r="BJ404" s="17" t="s">
        <v>84</v>
      </c>
      <c r="BK404" s="227">
        <f>ROUND(I404*H404,2)</f>
        <v>0</v>
      </c>
      <c r="BL404" s="17" t="s">
        <v>524</v>
      </c>
      <c r="BM404" s="226" t="s">
        <v>856</v>
      </c>
    </row>
    <row r="405" s="13" customFormat="1">
      <c r="A405" s="13"/>
      <c r="B405" s="228"/>
      <c r="C405" s="229"/>
      <c r="D405" s="230" t="s">
        <v>204</v>
      </c>
      <c r="E405" s="231" t="s">
        <v>32</v>
      </c>
      <c r="F405" s="232" t="s">
        <v>857</v>
      </c>
      <c r="G405" s="229"/>
      <c r="H405" s="231" t="s">
        <v>32</v>
      </c>
      <c r="I405" s="233"/>
      <c r="J405" s="229"/>
      <c r="K405" s="229"/>
      <c r="L405" s="234"/>
      <c r="M405" s="235"/>
      <c r="N405" s="236"/>
      <c r="O405" s="236"/>
      <c r="P405" s="236"/>
      <c r="Q405" s="236"/>
      <c r="R405" s="236"/>
      <c r="S405" s="236"/>
      <c r="T405" s="237"/>
      <c r="U405" s="13"/>
      <c r="V405" s="13"/>
      <c r="W405" s="13"/>
      <c r="X405" s="13"/>
      <c r="Y405" s="13"/>
      <c r="Z405" s="13"/>
      <c r="AA405" s="13"/>
      <c r="AB405" s="13"/>
      <c r="AC405" s="13"/>
      <c r="AD405" s="13"/>
      <c r="AE405" s="13"/>
      <c r="AT405" s="238" t="s">
        <v>204</v>
      </c>
      <c r="AU405" s="238" t="s">
        <v>84</v>
      </c>
      <c r="AV405" s="13" t="s">
        <v>84</v>
      </c>
      <c r="AW405" s="13" t="s">
        <v>39</v>
      </c>
      <c r="AX405" s="13" t="s">
        <v>77</v>
      </c>
      <c r="AY405" s="238" t="s">
        <v>194</v>
      </c>
    </row>
    <row r="406" s="14" customFormat="1">
      <c r="A406" s="14"/>
      <c r="B406" s="239"/>
      <c r="C406" s="240"/>
      <c r="D406" s="230" t="s">
        <v>204</v>
      </c>
      <c r="E406" s="241" t="s">
        <v>32</v>
      </c>
      <c r="F406" s="242" t="s">
        <v>193</v>
      </c>
      <c r="G406" s="240"/>
      <c r="H406" s="243">
        <v>3</v>
      </c>
      <c r="I406" s="244"/>
      <c r="J406" s="240"/>
      <c r="K406" s="240"/>
      <c r="L406" s="245"/>
      <c r="M406" s="246"/>
      <c r="N406" s="247"/>
      <c r="O406" s="247"/>
      <c r="P406" s="247"/>
      <c r="Q406" s="247"/>
      <c r="R406" s="247"/>
      <c r="S406" s="247"/>
      <c r="T406" s="248"/>
      <c r="U406" s="14"/>
      <c r="V406" s="14"/>
      <c r="W406" s="14"/>
      <c r="X406" s="14"/>
      <c r="Y406" s="14"/>
      <c r="Z406" s="14"/>
      <c r="AA406" s="14"/>
      <c r="AB406" s="14"/>
      <c r="AC406" s="14"/>
      <c r="AD406" s="14"/>
      <c r="AE406" s="14"/>
      <c r="AT406" s="249" t="s">
        <v>204</v>
      </c>
      <c r="AU406" s="249" t="s">
        <v>84</v>
      </c>
      <c r="AV406" s="14" t="s">
        <v>86</v>
      </c>
      <c r="AW406" s="14" t="s">
        <v>39</v>
      </c>
      <c r="AX406" s="14" t="s">
        <v>84</v>
      </c>
      <c r="AY406" s="249" t="s">
        <v>194</v>
      </c>
    </row>
    <row r="407" s="2" customFormat="1" ht="37.8" customHeight="1">
      <c r="A407" s="39"/>
      <c r="B407" s="40"/>
      <c r="C407" s="261" t="s">
        <v>858</v>
      </c>
      <c r="D407" s="261" t="s">
        <v>222</v>
      </c>
      <c r="E407" s="262" t="s">
        <v>859</v>
      </c>
      <c r="F407" s="263" t="s">
        <v>860</v>
      </c>
      <c r="G407" s="264" t="s">
        <v>262</v>
      </c>
      <c r="H407" s="265">
        <v>3</v>
      </c>
      <c r="I407" s="266"/>
      <c r="J407" s="267">
        <f>ROUND(I407*H407,2)</f>
        <v>0</v>
      </c>
      <c r="K407" s="263" t="s">
        <v>200</v>
      </c>
      <c r="L407" s="45"/>
      <c r="M407" s="268" t="s">
        <v>32</v>
      </c>
      <c r="N407" s="269" t="s">
        <v>48</v>
      </c>
      <c r="O407" s="85"/>
      <c r="P407" s="224">
        <f>O407*H407</f>
        <v>0</v>
      </c>
      <c r="Q407" s="224">
        <v>0</v>
      </c>
      <c r="R407" s="224">
        <f>Q407*H407</f>
        <v>0</v>
      </c>
      <c r="S407" s="224">
        <v>0</v>
      </c>
      <c r="T407" s="225">
        <f>S407*H407</f>
        <v>0</v>
      </c>
      <c r="U407" s="39"/>
      <c r="V407" s="39"/>
      <c r="W407" s="39"/>
      <c r="X407" s="39"/>
      <c r="Y407" s="39"/>
      <c r="Z407" s="39"/>
      <c r="AA407" s="39"/>
      <c r="AB407" s="39"/>
      <c r="AC407" s="39"/>
      <c r="AD407" s="39"/>
      <c r="AE407" s="39"/>
      <c r="AR407" s="226" t="s">
        <v>208</v>
      </c>
      <c r="AT407" s="226" t="s">
        <v>222</v>
      </c>
      <c r="AU407" s="226" t="s">
        <v>84</v>
      </c>
      <c r="AY407" s="17" t="s">
        <v>194</v>
      </c>
      <c r="BE407" s="227">
        <f>IF(N407="základní",J407,0)</f>
        <v>0</v>
      </c>
      <c r="BF407" s="227">
        <f>IF(N407="snížená",J407,0)</f>
        <v>0</v>
      </c>
      <c r="BG407" s="227">
        <f>IF(N407="zákl. přenesená",J407,0)</f>
        <v>0</v>
      </c>
      <c r="BH407" s="227">
        <f>IF(N407="sníž. přenesená",J407,0)</f>
        <v>0</v>
      </c>
      <c r="BI407" s="227">
        <f>IF(N407="nulová",J407,0)</f>
        <v>0</v>
      </c>
      <c r="BJ407" s="17" t="s">
        <v>84</v>
      </c>
      <c r="BK407" s="227">
        <f>ROUND(I407*H407,2)</f>
        <v>0</v>
      </c>
      <c r="BL407" s="17" t="s">
        <v>208</v>
      </c>
      <c r="BM407" s="226" t="s">
        <v>861</v>
      </c>
    </row>
    <row r="408" s="2" customFormat="1" ht="16.5" customHeight="1">
      <c r="A408" s="39"/>
      <c r="B408" s="40"/>
      <c r="C408" s="214" t="s">
        <v>862</v>
      </c>
      <c r="D408" s="214" t="s">
        <v>197</v>
      </c>
      <c r="E408" s="215" t="s">
        <v>863</v>
      </c>
      <c r="F408" s="216" t="s">
        <v>864</v>
      </c>
      <c r="G408" s="217" t="s">
        <v>262</v>
      </c>
      <c r="H408" s="218">
        <v>2</v>
      </c>
      <c r="I408" s="219"/>
      <c r="J408" s="220">
        <f>ROUND(I408*H408,2)</f>
        <v>0</v>
      </c>
      <c r="K408" s="216" t="s">
        <v>200</v>
      </c>
      <c r="L408" s="221"/>
      <c r="M408" s="222" t="s">
        <v>32</v>
      </c>
      <c r="N408" s="223" t="s">
        <v>48</v>
      </c>
      <c r="O408" s="85"/>
      <c r="P408" s="224">
        <f>O408*H408</f>
        <v>0</v>
      </c>
      <c r="Q408" s="224">
        <v>0</v>
      </c>
      <c r="R408" s="224">
        <f>Q408*H408</f>
        <v>0</v>
      </c>
      <c r="S408" s="224">
        <v>0</v>
      </c>
      <c r="T408" s="225">
        <f>S408*H408</f>
        <v>0</v>
      </c>
      <c r="U408" s="39"/>
      <c r="V408" s="39"/>
      <c r="W408" s="39"/>
      <c r="X408" s="39"/>
      <c r="Y408" s="39"/>
      <c r="Z408" s="39"/>
      <c r="AA408" s="39"/>
      <c r="AB408" s="39"/>
      <c r="AC408" s="39"/>
      <c r="AD408" s="39"/>
      <c r="AE408" s="39"/>
      <c r="AR408" s="226" t="s">
        <v>524</v>
      </c>
      <c r="AT408" s="226" t="s">
        <v>197</v>
      </c>
      <c r="AU408" s="226" t="s">
        <v>84</v>
      </c>
      <c r="AY408" s="17" t="s">
        <v>194</v>
      </c>
      <c r="BE408" s="227">
        <f>IF(N408="základní",J408,0)</f>
        <v>0</v>
      </c>
      <c r="BF408" s="227">
        <f>IF(N408="snížená",J408,0)</f>
        <v>0</v>
      </c>
      <c r="BG408" s="227">
        <f>IF(N408="zákl. přenesená",J408,0)</f>
        <v>0</v>
      </c>
      <c r="BH408" s="227">
        <f>IF(N408="sníž. přenesená",J408,0)</f>
        <v>0</v>
      </c>
      <c r="BI408" s="227">
        <f>IF(N408="nulová",J408,0)</f>
        <v>0</v>
      </c>
      <c r="BJ408" s="17" t="s">
        <v>84</v>
      </c>
      <c r="BK408" s="227">
        <f>ROUND(I408*H408,2)</f>
        <v>0</v>
      </c>
      <c r="BL408" s="17" t="s">
        <v>524</v>
      </c>
      <c r="BM408" s="226" t="s">
        <v>865</v>
      </c>
    </row>
    <row r="409" s="2" customFormat="1">
      <c r="A409" s="39"/>
      <c r="B409" s="40"/>
      <c r="C409" s="41"/>
      <c r="D409" s="230" t="s">
        <v>226</v>
      </c>
      <c r="E409" s="41"/>
      <c r="F409" s="270" t="s">
        <v>866</v>
      </c>
      <c r="G409" s="41"/>
      <c r="H409" s="41"/>
      <c r="I409" s="271"/>
      <c r="J409" s="41"/>
      <c r="K409" s="41"/>
      <c r="L409" s="45"/>
      <c r="M409" s="272"/>
      <c r="N409" s="273"/>
      <c r="O409" s="85"/>
      <c r="P409" s="85"/>
      <c r="Q409" s="85"/>
      <c r="R409" s="85"/>
      <c r="S409" s="85"/>
      <c r="T409" s="86"/>
      <c r="U409" s="39"/>
      <c r="V409" s="39"/>
      <c r="W409" s="39"/>
      <c r="X409" s="39"/>
      <c r="Y409" s="39"/>
      <c r="Z409" s="39"/>
      <c r="AA409" s="39"/>
      <c r="AB409" s="39"/>
      <c r="AC409" s="39"/>
      <c r="AD409" s="39"/>
      <c r="AE409" s="39"/>
      <c r="AT409" s="17" t="s">
        <v>226</v>
      </c>
      <c r="AU409" s="17" t="s">
        <v>84</v>
      </c>
    </row>
    <row r="410" s="2" customFormat="1" ht="16.5" customHeight="1">
      <c r="A410" s="39"/>
      <c r="B410" s="40"/>
      <c r="C410" s="214" t="s">
        <v>867</v>
      </c>
      <c r="D410" s="214" t="s">
        <v>197</v>
      </c>
      <c r="E410" s="215" t="s">
        <v>868</v>
      </c>
      <c r="F410" s="216" t="s">
        <v>869</v>
      </c>
      <c r="G410" s="217" t="s">
        <v>262</v>
      </c>
      <c r="H410" s="218">
        <v>4</v>
      </c>
      <c r="I410" s="219"/>
      <c r="J410" s="220">
        <f>ROUND(I410*H410,2)</f>
        <v>0</v>
      </c>
      <c r="K410" s="216" t="s">
        <v>200</v>
      </c>
      <c r="L410" s="221"/>
      <c r="M410" s="222" t="s">
        <v>32</v>
      </c>
      <c r="N410" s="223" t="s">
        <v>48</v>
      </c>
      <c r="O410" s="85"/>
      <c r="P410" s="224">
        <f>O410*H410</f>
        <v>0</v>
      </c>
      <c r="Q410" s="224">
        <v>0</v>
      </c>
      <c r="R410" s="224">
        <f>Q410*H410</f>
        <v>0</v>
      </c>
      <c r="S410" s="224">
        <v>0</v>
      </c>
      <c r="T410" s="225">
        <f>S410*H410</f>
        <v>0</v>
      </c>
      <c r="U410" s="39"/>
      <c r="V410" s="39"/>
      <c r="W410" s="39"/>
      <c r="X410" s="39"/>
      <c r="Y410" s="39"/>
      <c r="Z410" s="39"/>
      <c r="AA410" s="39"/>
      <c r="AB410" s="39"/>
      <c r="AC410" s="39"/>
      <c r="AD410" s="39"/>
      <c r="AE410" s="39"/>
      <c r="AR410" s="226" t="s">
        <v>201</v>
      </c>
      <c r="AT410" s="226" t="s">
        <v>197</v>
      </c>
      <c r="AU410" s="226" t="s">
        <v>84</v>
      </c>
      <c r="AY410" s="17" t="s">
        <v>194</v>
      </c>
      <c r="BE410" s="227">
        <f>IF(N410="základní",J410,0)</f>
        <v>0</v>
      </c>
      <c r="BF410" s="227">
        <f>IF(N410="snížená",J410,0)</f>
        <v>0</v>
      </c>
      <c r="BG410" s="227">
        <f>IF(N410="zákl. přenesená",J410,0)</f>
        <v>0</v>
      </c>
      <c r="BH410" s="227">
        <f>IF(N410="sníž. přenesená",J410,0)</f>
        <v>0</v>
      </c>
      <c r="BI410" s="227">
        <f>IF(N410="nulová",J410,0)</f>
        <v>0</v>
      </c>
      <c r="BJ410" s="17" t="s">
        <v>84</v>
      </c>
      <c r="BK410" s="227">
        <f>ROUND(I410*H410,2)</f>
        <v>0</v>
      </c>
      <c r="BL410" s="17" t="s">
        <v>202</v>
      </c>
      <c r="BM410" s="226" t="s">
        <v>870</v>
      </c>
    </row>
    <row r="411" s="2" customFormat="1">
      <c r="A411" s="39"/>
      <c r="B411" s="40"/>
      <c r="C411" s="41"/>
      <c r="D411" s="230" t="s">
        <v>226</v>
      </c>
      <c r="E411" s="41"/>
      <c r="F411" s="270" t="s">
        <v>871</v>
      </c>
      <c r="G411" s="41"/>
      <c r="H411" s="41"/>
      <c r="I411" s="271"/>
      <c r="J411" s="41"/>
      <c r="K411" s="41"/>
      <c r="L411" s="45"/>
      <c r="M411" s="272"/>
      <c r="N411" s="273"/>
      <c r="O411" s="85"/>
      <c r="P411" s="85"/>
      <c r="Q411" s="85"/>
      <c r="R411" s="85"/>
      <c r="S411" s="85"/>
      <c r="T411" s="86"/>
      <c r="U411" s="39"/>
      <c r="V411" s="39"/>
      <c r="W411" s="39"/>
      <c r="X411" s="39"/>
      <c r="Y411" s="39"/>
      <c r="Z411" s="39"/>
      <c r="AA411" s="39"/>
      <c r="AB411" s="39"/>
      <c r="AC411" s="39"/>
      <c r="AD411" s="39"/>
      <c r="AE411" s="39"/>
      <c r="AT411" s="17" t="s">
        <v>226</v>
      </c>
      <c r="AU411" s="17" t="s">
        <v>84</v>
      </c>
    </row>
    <row r="412" s="2" customFormat="1" ht="16.5" customHeight="1">
      <c r="A412" s="39"/>
      <c r="B412" s="40"/>
      <c r="C412" s="261" t="s">
        <v>872</v>
      </c>
      <c r="D412" s="261" t="s">
        <v>222</v>
      </c>
      <c r="E412" s="262" t="s">
        <v>873</v>
      </c>
      <c r="F412" s="263" t="s">
        <v>874</v>
      </c>
      <c r="G412" s="264" t="s">
        <v>262</v>
      </c>
      <c r="H412" s="265">
        <v>2</v>
      </c>
      <c r="I412" s="266"/>
      <c r="J412" s="267">
        <f>ROUND(I412*H412,2)</f>
        <v>0</v>
      </c>
      <c r="K412" s="263" t="s">
        <v>200</v>
      </c>
      <c r="L412" s="45"/>
      <c r="M412" s="268" t="s">
        <v>32</v>
      </c>
      <c r="N412" s="269" t="s">
        <v>48</v>
      </c>
      <c r="O412" s="85"/>
      <c r="P412" s="224">
        <f>O412*H412</f>
        <v>0</v>
      </c>
      <c r="Q412" s="224">
        <v>0</v>
      </c>
      <c r="R412" s="224">
        <f>Q412*H412</f>
        <v>0</v>
      </c>
      <c r="S412" s="224">
        <v>0</v>
      </c>
      <c r="T412" s="225">
        <f>S412*H412</f>
        <v>0</v>
      </c>
      <c r="U412" s="39"/>
      <c r="V412" s="39"/>
      <c r="W412" s="39"/>
      <c r="X412" s="39"/>
      <c r="Y412" s="39"/>
      <c r="Z412" s="39"/>
      <c r="AA412" s="39"/>
      <c r="AB412" s="39"/>
      <c r="AC412" s="39"/>
      <c r="AD412" s="39"/>
      <c r="AE412" s="39"/>
      <c r="AR412" s="226" t="s">
        <v>208</v>
      </c>
      <c r="AT412" s="226" t="s">
        <v>222</v>
      </c>
      <c r="AU412" s="226" t="s">
        <v>84</v>
      </c>
      <c r="AY412" s="17" t="s">
        <v>194</v>
      </c>
      <c r="BE412" s="227">
        <f>IF(N412="základní",J412,0)</f>
        <v>0</v>
      </c>
      <c r="BF412" s="227">
        <f>IF(N412="snížená",J412,0)</f>
        <v>0</v>
      </c>
      <c r="BG412" s="227">
        <f>IF(N412="zákl. přenesená",J412,0)</f>
        <v>0</v>
      </c>
      <c r="BH412" s="227">
        <f>IF(N412="sníž. přenesená",J412,0)</f>
        <v>0</v>
      </c>
      <c r="BI412" s="227">
        <f>IF(N412="nulová",J412,0)</f>
        <v>0</v>
      </c>
      <c r="BJ412" s="17" t="s">
        <v>84</v>
      </c>
      <c r="BK412" s="227">
        <f>ROUND(I412*H412,2)</f>
        <v>0</v>
      </c>
      <c r="BL412" s="17" t="s">
        <v>208</v>
      </c>
      <c r="BM412" s="226" t="s">
        <v>875</v>
      </c>
    </row>
    <row r="413" s="2" customFormat="1">
      <c r="A413" s="39"/>
      <c r="B413" s="40"/>
      <c r="C413" s="41"/>
      <c r="D413" s="230" t="s">
        <v>226</v>
      </c>
      <c r="E413" s="41"/>
      <c r="F413" s="270" t="s">
        <v>876</v>
      </c>
      <c r="G413" s="41"/>
      <c r="H413" s="41"/>
      <c r="I413" s="271"/>
      <c r="J413" s="41"/>
      <c r="K413" s="41"/>
      <c r="L413" s="45"/>
      <c r="M413" s="272"/>
      <c r="N413" s="273"/>
      <c r="O413" s="85"/>
      <c r="P413" s="85"/>
      <c r="Q413" s="85"/>
      <c r="R413" s="85"/>
      <c r="S413" s="85"/>
      <c r="T413" s="86"/>
      <c r="U413" s="39"/>
      <c r="V413" s="39"/>
      <c r="W413" s="39"/>
      <c r="X413" s="39"/>
      <c r="Y413" s="39"/>
      <c r="Z413" s="39"/>
      <c r="AA413" s="39"/>
      <c r="AB413" s="39"/>
      <c r="AC413" s="39"/>
      <c r="AD413" s="39"/>
      <c r="AE413" s="39"/>
      <c r="AT413" s="17" t="s">
        <v>226</v>
      </c>
      <c r="AU413" s="17" t="s">
        <v>84</v>
      </c>
    </row>
    <row r="414" s="12" customFormat="1" ht="25.92" customHeight="1">
      <c r="A414" s="12"/>
      <c r="B414" s="198"/>
      <c r="C414" s="199"/>
      <c r="D414" s="200" t="s">
        <v>76</v>
      </c>
      <c r="E414" s="201" t="s">
        <v>877</v>
      </c>
      <c r="F414" s="201" t="s">
        <v>878</v>
      </c>
      <c r="G414" s="199"/>
      <c r="H414" s="199"/>
      <c r="I414" s="202"/>
      <c r="J414" s="203">
        <f>BK414</f>
        <v>0</v>
      </c>
      <c r="K414" s="199"/>
      <c r="L414" s="204"/>
      <c r="M414" s="205"/>
      <c r="N414" s="206"/>
      <c r="O414" s="206"/>
      <c r="P414" s="207">
        <f>SUM(P415:P444)</f>
        <v>0</v>
      </c>
      <c r="Q414" s="206"/>
      <c r="R414" s="207">
        <f>SUM(R415:R444)</f>
        <v>0</v>
      </c>
      <c r="S414" s="206"/>
      <c r="T414" s="208">
        <f>SUM(T415:T444)</f>
        <v>0</v>
      </c>
      <c r="U414" s="12"/>
      <c r="V414" s="12"/>
      <c r="W414" s="12"/>
      <c r="X414" s="12"/>
      <c r="Y414" s="12"/>
      <c r="Z414" s="12"/>
      <c r="AA414" s="12"/>
      <c r="AB414" s="12"/>
      <c r="AC414" s="12"/>
      <c r="AD414" s="12"/>
      <c r="AE414" s="12"/>
      <c r="AR414" s="209" t="s">
        <v>84</v>
      </c>
      <c r="AT414" s="210" t="s">
        <v>76</v>
      </c>
      <c r="AU414" s="210" t="s">
        <v>77</v>
      </c>
      <c r="AY414" s="209" t="s">
        <v>194</v>
      </c>
      <c r="BK414" s="211">
        <f>SUM(BK415:BK444)</f>
        <v>0</v>
      </c>
    </row>
    <row r="415" s="2" customFormat="1" ht="16.5" customHeight="1">
      <c r="A415" s="39"/>
      <c r="B415" s="40"/>
      <c r="C415" s="261" t="s">
        <v>879</v>
      </c>
      <c r="D415" s="261" t="s">
        <v>222</v>
      </c>
      <c r="E415" s="262" t="s">
        <v>880</v>
      </c>
      <c r="F415" s="263" t="s">
        <v>881</v>
      </c>
      <c r="G415" s="264" t="s">
        <v>262</v>
      </c>
      <c r="H415" s="265">
        <v>12</v>
      </c>
      <c r="I415" s="266"/>
      <c r="J415" s="267">
        <f>ROUND(I415*H415,2)</f>
        <v>0</v>
      </c>
      <c r="K415" s="263" t="s">
        <v>200</v>
      </c>
      <c r="L415" s="45"/>
      <c r="M415" s="268" t="s">
        <v>32</v>
      </c>
      <c r="N415" s="269" t="s">
        <v>48</v>
      </c>
      <c r="O415" s="85"/>
      <c r="P415" s="224">
        <f>O415*H415</f>
        <v>0</v>
      </c>
      <c r="Q415" s="224">
        <v>0</v>
      </c>
      <c r="R415" s="224">
        <f>Q415*H415</f>
        <v>0</v>
      </c>
      <c r="S415" s="224">
        <v>0</v>
      </c>
      <c r="T415" s="225">
        <f>S415*H415</f>
        <v>0</v>
      </c>
      <c r="U415" s="39"/>
      <c r="V415" s="39"/>
      <c r="W415" s="39"/>
      <c r="X415" s="39"/>
      <c r="Y415" s="39"/>
      <c r="Z415" s="39"/>
      <c r="AA415" s="39"/>
      <c r="AB415" s="39"/>
      <c r="AC415" s="39"/>
      <c r="AD415" s="39"/>
      <c r="AE415" s="39"/>
      <c r="AR415" s="226" t="s">
        <v>263</v>
      </c>
      <c r="AT415" s="226" t="s">
        <v>222</v>
      </c>
      <c r="AU415" s="226" t="s">
        <v>84</v>
      </c>
      <c r="AY415" s="17" t="s">
        <v>194</v>
      </c>
      <c r="BE415" s="227">
        <f>IF(N415="základní",J415,0)</f>
        <v>0</v>
      </c>
      <c r="BF415" s="227">
        <f>IF(N415="snížená",J415,0)</f>
        <v>0</v>
      </c>
      <c r="BG415" s="227">
        <f>IF(N415="zákl. přenesená",J415,0)</f>
        <v>0</v>
      </c>
      <c r="BH415" s="227">
        <f>IF(N415="sníž. přenesená",J415,0)</f>
        <v>0</v>
      </c>
      <c r="BI415" s="227">
        <f>IF(N415="nulová",J415,0)</f>
        <v>0</v>
      </c>
      <c r="BJ415" s="17" t="s">
        <v>84</v>
      </c>
      <c r="BK415" s="227">
        <f>ROUND(I415*H415,2)</f>
        <v>0</v>
      </c>
      <c r="BL415" s="17" t="s">
        <v>263</v>
      </c>
      <c r="BM415" s="226" t="s">
        <v>882</v>
      </c>
    </row>
    <row r="416" s="13" customFormat="1">
      <c r="A416" s="13"/>
      <c r="B416" s="228"/>
      <c r="C416" s="229"/>
      <c r="D416" s="230" t="s">
        <v>204</v>
      </c>
      <c r="E416" s="231" t="s">
        <v>32</v>
      </c>
      <c r="F416" s="232" t="s">
        <v>883</v>
      </c>
      <c r="G416" s="229"/>
      <c r="H416" s="231" t="s">
        <v>32</v>
      </c>
      <c r="I416" s="233"/>
      <c r="J416" s="229"/>
      <c r="K416" s="229"/>
      <c r="L416" s="234"/>
      <c r="M416" s="235"/>
      <c r="N416" s="236"/>
      <c r="O416" s="236"/>
      <c r="P416" s="236"/>
      <c r="Q416" s="236"/>
      <c r="R416" s="236"/>
      <c r="S416" s="236"/>
      <c r="T416" s="237"/>
      <c r="U416" s="13"/>
      <c r="V416" s="13"/>
      <c r="W416" s="13"/>
      <c r="X416" s="13"/>
      <c r="Y416" s="13"/>
      <c r="Z416" s="13"/>
      <c r="AA416" s="13"/>
      <c r="AB416" s="13"/>
      <c r="AC416" s="13"/>
      <c r="AD416" s="13"/>
      <c r="AE416" s="13"/>
      <c r="AT416" s="238" t="s">
        <v>204</v>
      </c>
      <c r="AU416" s="238" t="s">
        <v>84</v>
      </c>
      <c r="AV416" s="13" t="s">
        <v>84</v>
      </c>
      <c r="AW416" s="13" t="s">
        <v>39</v>
      </c>
      <c r="AX416" s="13" t="s">
        <v>77</v>
      </c>
      <c r="AY416" s="238" t="s">
        <v>194</v>
      </c>
    </row>
    <row r="417" s="14" customFormat="1">
      <c r="A417" s="14"/>
      <c r="B417" s="239"/>
      <c r="C417" s="240"/>
      <c r="D417" s="230" t="s">
        <v>204</v>
      </c>
      <c r="E417" s="241" t="s">
        <v>32</v>
      </c>
      <c r="F417" s="242" t="s">
        <v>234</v>
      </c>
      <c r="G417" s="240"/>
      <c r="H417" s="243">
        <v>7</v>
      </c>
      <c r="I417" s="244"/>
      <c r="J417" s="240"/>
      <c r="K417" s="240"/>
      <c r="L417" s="245"/>
      <c r="M417" s="246"/>
      <c r="N417" s="247"/>
      <c r="O417" s="247"/>
      <c r="P417" s="247"/>
      <c r="Q417" s="247"/>
      <c r="R417" s="247"/>
      <c r="S417" s="247"/>
      <c r="T417" s="248"/>
      <c r="U417" s="14"/>
      <c r="V417" s="14"/>
      <c r="W417" s="14"/>
      <c r="X417" s="14"/>
      <c r="Y417" s="14"/>
      <c r="Z417" s="14"/>
      <c r="AA417" s="14"/>
      <c r="AB417" s="14"/>
      <c r="AC417" s="14"/>
      <c r="AD417" s="14"/>
      <c r="AE417" s="14"/>
      <c r="AT417" s="249" t="s">
        <v>204</v>
      </c>
      <c r="AU417" s="249" t="s">
        <v>84</v>
      </c>
      <c r="AV417" s="14" t="s">
        <v>86</v>
      </c>
      <c r="AW417" s="14" t="s">
        <v>39</v>
      </c>
      <c r="AX417" s="14" t="s">
        <v>77</v>
      </c>
      <c r="AY417" s="249" t="s">
        <v>194</v>
      </c>
    </row>
    <row r="418" s="13" customFormat="1">
      <c r="A418" s="13"/>
      <c r="B418" s="228"/>
      <c r="C418" s="229"/>
      <c r="D418" s="230" t="s">
        <v>204</v>
      </c>
      <c r="E418" s="231" t="s">
        <v>32</v>
      </c>
      <c r="F418" s="232" t="s">
        <v>884</v>
      </c>
      <c r="G418" s="229"/>
      <c r="H418" s="231" t="s">
        <v>32</v>
      </c>
      <c r="I418" s="233"/>
      <c r="J418" s="229"/>
      <c r="K418" s="229"/>
      <c r="L418" s="234"/>
      <c r="M418" s="235"/>
      <c r="N418" s="236"/>
      <c r="O418" s="236"/>
      <c r="P418" s="236"/>
      <c r="Q418" s="236"/>
      <c r="R418" s="236"/>
      <c r="S418" s="236"/>
      <c r="T418" s="237"/>
      <c r="U418" s="13"/>
      <c r="V418" s="13"/>
      <c r="W418" s="13"/>
      <c r="X418" s="13"/>
      <c r="Y418" s="13"/>
      <c r="Z418" s="13"/>
      <c r="AA418" s="13"/>
      <c r="AB418" s="13"/>
      <c r="AC418" s="13"/>
      <c r="AD418" s="13"/>
      <c r="AE418" s="13"/>
      <c r="AT418" s="238" t="s">
        <v>204</v>
      </c>
      <c r="AU418" s="238" t="s">
        <v>84</v>
      </c>
      <c r="AV418" s="13" t="s">
        <v>84</v>
      </c>
      <c r="AW418" s="13" t="s">
        <v>39</v>
      </c>
      <c r="AX418" s="13" t="s">
        <v>77</v>
      </c>
      <c r="AY418" s="238" t="s">
        <v>194</v>
      </c>
    </row>
    <row r="419" s="14" customFormat="1">
      <c r="A419" s="14"/>
      <c r="B419" s="239"/>
      <c r="C419" s="240"/>
      <c r="D419" s="230" t="s">
        <v>204</v>
      </c>
      <c r="E419" s="241" t="s">
        <v>32</v>
      </c>
      <c r="F419" s="242" t="s">
        <v>193</v>
      </c>
      <c r="G419" s="240"/>
      <c r="H419" s="243">
        <v>3</v>
      </c>
      <c r="I419" s="244"/>
      <c r="J419" s="240"/>
      <c r="K419" s="240"/>
      <c r="L419" s="245"/>
      <c r="M419" s="246"/>
      <c r="N419" s="247"/>
      <c r="O419" s="247"/>
      <c r="P419" s="247"/>
      <c r="Q419" s="247"/>
      <c r="R419" s="247"/>
      <c r="S419" s="247"/>
      <c r="T419" s="248"/>
      <c r="U419" s="14"/>
      <c r="V419" s="14"/>
      <c r="W419" s="14"/>
      <c r="X419" s="14"/>
      <c r="Y419" s="14"/>
      <c r="Z419" s="14"/>
      <c r="AA419" s="14"/>
      <c r="AB419" s="14"/>
      <c r="AC419" s="14"/>
      <c r="AD419" s="14"/>
      <c r="AE419" s="14"/>
      <c r="AT419" s="249" t="s">
        <v>204</v>
      </c>
      <c r="AU419" s="249" t="s">
        <v>84</v>
      </c>
      <c r="AV419" s="14" t="s">
        <v>86</v>
      </c>
      <c r="AW419" s="14" t="s">
        <v>39</v>
      </c>
      <c r="AX419" s="14" t="s">
        <v>77</v>
      </c>
      <c r="AY419" s="249" t="s">
        <v>194</v>
      </c>
    </row>
    <row r="420" s="13" customFormat="1">
      <c r="A420" s="13"/>
      <c r="B420" s="228"/>
      <c r="C420" s="229"/>
      <c r="D420" s="230" t="s">
        <v>204</v>
      </c>
      <c r="E420" s="231" t="s">
        <v>32</v>
      </c>
      <c r="F420" s="232" t="s">
        <v>885</v>
      </c>
      <c r="G420" s="229"/>
      <c r="H420" s="231" t="s">
        <v>32</v>
      </c>
      <c r="I420" s="233"/>
      <c r="J420" s="229"/>
      <c r="K420" s="229"/>
      <c r="L420" s="234"/>
      <c r="M420" s="235"/>
      <c r="N420" s="236"/>
      <c r="O420" s="236"/>
      <c r="P420" s="236"/>
      <c r="Q420" s="236"/>
      <c r="R420" s="236"/>
      <c r="S420" s="236"/>
      <c r="T420" s="237"/>
      <c r="U420" s="13"/>
      <c r="V420" s="13"/>
      <c r="W420" s="13"/>
      <c r="X420" s="13"/>
      <c r="Y420" s="13"/>
      <c r="Z420" s="13"/>
      <c r="AA420" s="13"/>
      <c r="AB420" s="13"/>
      <c r="AC420" s="13"/>
      <c r="AD420" s="13"/>
      <c r="AE420" s="13"/>
      <c r="AT420" s="238" t="s">
        <v>204</v>
      </c>
      <c r="AU420" s="238" t="s">
        <v>84</v>
      </c>
      <c r="AV420" s="13" t="s">
        <v>84</v>
      </c>
      <c r="AW420" s="13" t="s">
        <v>39</v>
      </c>
      <c r="AX420" s="13" t="s">
        <v>77</v>
      </c>
      <c r="AY420" s="238" t="s">
        <v>194</v>
      </c>
    </row>
    <row r="421" s="14" customFormat="1">
      <c r="A421" s="14"/>
      <c r="B421" s="239"/>
      <c r="C421" s="240"/>
      <c r="D421" s="230" t="s">
        <v>204</v>
      </c>
      <c r="E421" s="241" t="s">
        <v>32</v>
      </c>
      <c r="F421" s="242" t="s">
        <v>86</v>
      </c>
      <c r="G421" s="240"/>
      <c r="H421" s="243">
        <v>2</v>
      </c>
      <c r="I421" s="244"/>
      <c r="J421" s="240"/>
      <c r="K421" s="240"/>
      <c r="L421" s="245"/>
      <c r="M421" s="246"/>
      <c r="N421" s="247"/>
      <c r="O421" s="247"/>
      <c r="P421" s="247"/>
      <c r="Q421" s="247"/>
      <c r="R421" s="247"/>
      <c r="S421" s="247"/>
      <c r="T421" s="248"/>
      <c r="U421" s="14"/>
      <c r="V421" s="14"/>
      <c r="W421" s="14"/>
      <c r="X421" s="14"/>
      <c r="Y421" s="14"/>
      <c r="Z421" s="14"/>
      <c r="AA421" s="14"/>
      <c r="AB421" s="14"/>
      <c r="AC421" s="14"/>
      <c r="AD421" s="14"/>
      <c r="AE421" s="14"/>
      <c r="AT421" s="249" t="s">
        <v>204</v>
      </c>
      <c r="AU421" s="249" t="s">
        <v>84</v>
      </c>
      <c r="AV421" s="14" t="s">
        <v>86</v>
      </c>
      <c r="AW421" s="14" t="s">
        <v>39</v>
      </c>
      <c r="AX421" s="14" t="s">
        <v>77</v>
      </c>
      <c r="AY421" s="249" t="s">
        <v>194</v>
      </c>
    </row>
    <row r="422" s="15" customFormat="1">
      <c r="A422" s="15"/>
      <c r="B422" s="250"/>
      <c r="C422" s="251"/>
      <c r="D422" s="230" t="s">
        <v>204</v>
      </c>
      <c r="E422" s="252" t="s">
        <v>32</v>
      </c>
      <c r="F422" s="253" t="s">
        <v>207</v>
      </c>
      <c r="G422" s="251"/>
      <c r="H422" s="254">
        <v>12</v>
      </c>
      <c r="I422" s="255"/>
      <c r="J422" s="251"/>
      <c r="K422" s="251"/>
      <c r="L422" s="256"/>
      <c r="M422" s="257"/>
      <c r="N422" s="258"/>
      <c r="O422" s="258"/>
      <c r="P422" s="258"/>
      <c r="Q422" s="258"/>
      <c r="R422" s="258"/>
      <c r="S422" s="258"/>
      <c r="T422" s="259"/>
      <c r="U422" s="15"/>
      <c r="V422" s="15"/>
      <c r="W422" s="15"/>
      <c r="X422" s="15"/>
      <c r="Y422" s="15"/>
      <c r="Z422" s="15"/>
      <c r="AA422" s="15"/>
      <c r="AB422" s="15"/>
      <c r="AC422" s="15"/>
      <c r="AD422" s="15"/>
      <c r="AE422" s="15"/>
      <c r="AT422" s="260" t="s">
        <v>204</v>
      </c>
      <c r="AU422" s="260" t="s">
        <v>84</v>
      </c>
      <c r="AV422" s="15" t="s">
        <v>208</v>
      </c>
      <c r="AW422" s="15" t="s">
        <v>39</v>
      </c>
      <c r="AX422" s="15" t="s">
        <v>84</v>
      </c>
      <c r="AY422" s="260" t="s">
        <v>194</v>
      </c>
    </row>
    <row r="423" s="2" customFormat="1" ht="16.5" customHeight="1">
      <c r="A423" s="39"/>
      <c r="B423" s="40"/>
      <c r="C423" s="261" t="s">
        <v>886</v>
      </c>
      <c r="D423" s="261" t="s">
        <v>222</v>
      </c>
      <c r="E423" s="262" t="s">
        <v>887</v>
      </c>
      <c r="F423" s="263" t="s">
        <v>888</v>
      </c>
      <c r="G423" s="264" t="s">
        <v>262</v>
      </c>
      <c r="H423" s="265">
        <v>6</v>
      </c>
      <c r="I423" s="266"/>
      <c r="J423" s="267">
        <f>ROUND(I423*H423,2)</f>
        <v>0</v>
      </c>
      <c r="K423" s="263" t="s">
        <v>200</v>
      </c>
      <c r="L423" s="45"/>
      <c r="M423" s="268" t="s">
        <v>32</v>
      </c>
      <c r="N423" s="269" t="s">
        <v>48</v>
      </c>
      <c r="O423" s="85"/>
      <c r="P423" s="224">
        <f>O423*H423</f>
        <v>0</v>
      </c>
      <c r="Q423" s="224">
        <v>0</v>
      </c>
      <c r="R423" s="224">
        <f>Q423*H423</f>
        <v>0</v>
      </c>
      <c r="S423" s="224">
        <v>0</v>
      </c>
      <c r="T423" s="225">
        <f>S423*H423</f>
        <v>0</v>
      </c>
      <c r="U423" s="39"/>
      <c r="V423" s="39"/>
      <c r="W423" s="39"/>
      <c r="X423" s="39"/>
      <c r="Y423" s="39"/>
      <c r="Z423" s="39"/>
      <c r="AA423" s="39"/>
      <c r="AB423" s="39"/>
      <c r="AC423" s="39"/>
      <c r="AD423" s="39"/>
      <c r="AE423" s="39"/>
      <c r="AR423" s="226" t="s">
        <v>279</v>
      </c>
      <c r="AT423" s="226" t="s">
        <v>222</v>
      </c>
      <c r="AU423" s="226" t="s">
        <v>84</v>
      </c>
      <c r="AY423" s="17" t="s">
        <v>194</v>
      </c>
      <c r="BE423" s="227">
        <f>IF(N423="základní",J423,0)</f>
        <v>0</v>
      </c>
      <c r="BF423" s="227">
        <f>IF(N423="snížená",J423,0)</f>
        <v>0</v>
      </c>
      <c r="BG423" s="227">
        <f>IF(N423="zákl. přenesená",J423,0)</f>
        <v>0</v>
      </c>
      <c r="BH423" s="227">
        <f>IF(N423="sníž. přenesená",J423,0)</f>
        <v>0</v>
      </c>
      <c r="BI423" s="227">
        <f>IF(N423="nulová",J423,0)</f>
        <v>0</v>
      </c>
      <c r="BJ423" s="17" t="s">
        <v>84</v>
      </c>
      <c r="BK423" s="227">
        <f>ROUND(I423*H423,2)</f>
        <v>0</v>
      </c>
      <c r="BL423" s="17" t="s">
        <v>279</v>
      </c>
      <c r="BM423" s="226" t="s">
        <v>889</v>
      </c>
    </row>
    <row r="424" s="2" customFormat="1" ht="21.75" customHeight="1">
      <c r="A424" s="39"/>
      <c r="B424" s="40"/>
      <c r="C424" s="214" t="s">
        <v>890</v>
      </c>
      <c r="D424" s="214" t="s">
        <v>197</v>
      </c>
      <c r="E424" s="215" t="s">
        <v>891</v>
      </c>
      <c r="F424" s="216" t="s">
        <v>892</v>
      </c>
      <c r="G424" s="217" t="s">
        <v>262</v>
      </c>
      <c r="H424" s="218">
        <v>7</v>
      </c>
      <c r="I424" s="219"/>
      <c r="J424" s="220">
        <f>ROUND(I424*H424,2)</f>
        <v>0</v>
      </c>
      <c r="K424" s="216" t="s">
        <v>200</v>
      </c>
      <c r="L424" s="221"/>
      <c r="M424" s="222" t="s">
        <v>32</v>
      </c>
      <c r="N424" s="223" t="s">
        <v>48</v>
      </c>
      <c r="O424" s="85"/>
      <c r="P424" s="224">
        <f>O424*H424</f>
        <v>0</v>
      </c>
      <c r="Q424" s="224">
        <v>0</v>
      </c>
      <c r="R424" s="224">
        <f>Q424*H424</f>
        <v>0</v>
      </c>
      <c r="S424" s="224">
        <v>0</v>
      </c>
      <c r="T424" s="225">
        <f>S424*H424</f>
        <v>0</v>
      </c>
      <c r="U424" s="39"/>
      <c r="V424" s="39"/>
      <c r="W424" s="39"/>
      <c r="X424" s="39"/>
      <c r="Y424" s="39"/>
      <c r="Z424" s="39"/>
      <c r="AA424" s="39"/>
      <c r="AB424" s="39"/>
      <c r="AC424" s="39"/>
      <c r="AD424" s="39"/>
      <c r="AE424" s="39"/>
      <c r="AR424" s="226" t="s">
        <v>201</v>
      </c>
      <c r="AT424" s="226" t="s">
        <v>197</v>
      </c>
      <c r="AU424" s="226" t="s">
        <v>84</v>
      </c>
      <c r="AY424" s="17" t="s">
        <v>194</v>
      </c>
      <c r="BE424" s="227">
        <f>IF(N424="základní",J424,0)</f>
        <v>0</v>
      </c>
      <c r="BF424" s="227">
        <f>IF(N424="snížená",J424,0)</f>
        <v>0</v>
      </c>
      <c r="BG424" s="227">
        <f>IF(N424="zákl. přenesená",J424,0)</f>
        <v>0</v>
      </c>
      <c r="BH424" s="227">
        <f>IF(N424="sníž. přenesená",J424,0)</f>
        <v>0</v>
      </c>
      <c r="BI424" s="227">
        <f>IF(N424="nulová",J424,0)</f>
        <v>0</v>
      </c>
      <c r="BJ424" s="17" t="s">
        <v>84</v>
      </c>
      <c r="BK424" s="227">
        <f>ROUND(I424*H424,2)</f>
        <v>0</v>
      </c>
      <c r="BL424" s="17" t="s">
        <v>202</v>
      </c>
      <c r="BM424" s="226" t="s">
        <v>893</v>
      </c>
    </row>
    <row r="425" s="2" customFormat="1" ht="24.15" customHeight="1">
      <c r="A425" s="39"/>
      <c r="B425" s="40"/>
      <c r="C425" s="214" t="s">
        <v>894</v>
      </c>
      <c r="D425" s="214" t="s">
        <v>197</v>
      </c>
      <c r="E425" s="215" t="s">
        <v>895</v>
      </c>
      <c r="F425" s="216" t="s">
        <v>896</v>
      </c>
      <c r="G425" s="217" t="s">
        <v>262</v>
      </c>
      <c r="H425" s="218">
        <v>1</v>
      </c>
      <c r="I425" s="219"/>
      <c r="J425" s="220">
        <f>ROUND(I425*H425,2)</f>
        <v>0</v>
      </c>
      <c r="K425" s="216" t="s">
        <v>200</v>
      </c>
      <c r="L425" s="221"/>
      <c r="M425" s="222" t="s">
        <v>32</v>
      </c>
      <c r="N425" s="223" t="s">
        <v>48</v>
      </c>
      <c r="O425" s="85"/>
      <c r="P425" s="224">
        <f>O425*H425</f>
        <v>0</v>
      </c>
      <c r="Q425" s="224">
        <v>0</v>
      </c>
      <c r="R425" s="224">
        <f>Q425*H425</f>
        <v>0</v>
      </c>
      <c r="S425" s="224">
        <v>0</v>
      </c>
      <c r="T425" s="225">
        <f>S425*H425</f>
        <v>0</v>
      </c>
      <c r="U425" s="39"/>
      <c r="V425" s="39"/>
      <c r="W425" s="39"/>
      <c r="X425" s="39"/>
      <c r="Y425" s="39"/>
      <c r="Z425" s="39"/>
      <c r="AA425" s="39"/>
      <c r="AB425" s="39"/>
      <c r="AC425" s="39"/>
      <c r="AD425" s="39"/>
      <c r="AE425" s="39"/>
      <c r="AR425" s="226" t="s">
        <v>201</v>
      </c>
      <c r="AT425" s="226" t="s">
        <v>197</v>
      </c>
      <c r="AU425" s="226" t="s">
        <v>84</v>
      </c>
      <c r="AY425" s="17" t="s">
        <v>194</v>
      </c>
      <c r="BE425" s="227">
        <f>IF(N425="základní",J425,0)</f>
        <v>0</v>
      </c>
      <c r="BF425" s="227">
        <f>IF(N425="snížená",J425,0)</f>
        <v>0</v>
      </c>
      <c r="BG425" s="227">
        <f>IF(N425="zákl. přenesená",J425,0)</f>
        <v>0</v>
      </c>
      <c r="BH425" s="227">
        <f>IF(N425="sníž. přenesená",J425,0)</f>
        <v>0</v>
      </c>
      <c r="BI425" s="227">
        <f>IF(N425="nulová",J425,0)</f>
        <v>0</v>
      </c>
      <c r="BJ425" s="17" t="s">
        <v>84</v>
      </c>
      <c r="BK425" s="227">
        <f>ROUND(I425*H425,2)</f>
        <v>0</v>
      </c>
      <c r="BL425" s="17" t="s">
        <v>202</v>
      </c>
      <c r="BM425" s="226" t="s">
        <v>897</v>
      </c>
    </row>
    <row r="426" s="2" customFormat="1" ht="24.15" customHeight="1">
      <c r="A426" s="39"/>
      <c r="B426" s="40"/>
      <c r="C426" s="214" t="s">
        <v>898</v>
      </c>
      <c r="D426" s="214" t="s">
        <v>197</v>
      </c>
      <c r="E426" s="215" t="s">
        <v>899</v>
      </c>
      <c r="F426" s="216" t="s">
        <v>900</v>
      </c>
      <c r="G426" s="217" t="s">
        <v>262</v>
      </c>
      <c r="H426" s="218">
        <v>1</v>
      </c>
      <c r="I426" s="219"/>
      <c r="J426" s="220">
        <f>ROUND(I426*H426,2)</f>
        <v>0</v>
      </c>
      <c r="K426" s="216" t="s">
        <v>200</v>
      </c>
      <c r="L426" s="221"/>
      <c r="M426" s="222" t="s">
        <v>32</v>
      </c>
      <c r="N426" s="223" t="s">
        <v>48</v>
      </c>
      <c r="O426" s="85"/>
      <c r="P426" s="224">
        <f>O426*H426</f>
        <v>0</v>
      </c>
      <c r="Q426" s="224">
        <v>0</v>
      </c>
      <c r="R426" s="224">
        <f>Q426*H426</f>
        <v>0</v>
      </c>
      <c r="S426" s="224">
        <v>0</v>
      </c>
      <c r="T426" s="225">
        <f>S426*H426</f>
        <v>0</v>
      </c>
      <c r="U426" s="39"/>
      <c r="V426" s="39"/>
      <c r="W426" s="39"/>
      <c r="X426" s="39"/>
      <c r="Y426" s="39"/>
      <c r="Z426" s="39"/>
      <c r="AA426" s="39"/>
      <c r="AB426" s="39"/>
      <c r="AC426" s="39"/>
      <c r="AD426" s="39"/>
      <c r="AE426" s="39"/>
      <c r="AR426" s="226" t="s">
        <v>201</v>
      </c>
      <c r="AT426" s="226" t="s">
        <v>197</v>
      </c>
      <c r="AU426" s="226" t="s">
        <v>84</v>
      </c>
      <c r="AY426" s="17" t="s">
        <v>194</v>
      </c>
      <c r="BE426" s="227">
        <f>IF(N426="základní",J426,0)</f>
        <v>0</v>
      </c>
      <c r="BF426" s="227">
        <f>IF(N426="snížená",J426,0)</f>
        <v>0</v>
      </c>
      <c r="BG426" s="227">
        <f>IF(N426="zákl. přenesená",J426,0)</f>
        <v>0</v>
      </c>
      <c r="BH426" s="227">
        <f>IF(N426="sníž. přenesená",J426,0)</f>
        <v>0</v>
      </c>
      <c r="BI426" s="227">
        <f>IF(N426="nulová",J426,0)</f>
        <v>0</v>
      </c>
      <c r="BJ426" s="17" t="s">
        <v>84</v>
      </c>
      <c r="BK426" s="227">
        <f>ROUND(I426*H426,2)</f>
        <v>0</v>
      </c>
      <c r="BL426" s="17" t="s">
        <v>202</v>
      </c>
      <c r="BM426" s="226" t="s">
        <v>901</v>
      </c>
    </row>
    <row r="427" s="2" customFormat="1" ht="24.15" customHeight="1">
      <c r="A427" s="39"/>
      <c r="B427" s="40"/>
      <c r="C427" s="214" t="s">
        <v>902</v>
      </c>
      <c r="D427" s="214" t="s">
        <v>197</v>
      </c>
      <c r="E427" s="215" t="s">
        <v>903</v>
      </c>
      <c r="F427" s="216" t="s">
        <v>904</v>
      </c>
      <c r="G427" s="217" t="s">
        <v>262</v>
      </c>
      <c r="H427" s="218">
        <v>1</v>
      </c>
      <c r="I427" s="219"/>
      <c r="J427" s="220">
        <f>ROUND(I427*H427,2)</f>
        <v>0</v>
      </c>
      <c r="K427" s="216" t="s">
        <v>200</v>
      </c>
      <c r="L427" s="221"/>
      <c r="M427" s="222" t="s">
        <v>32</v>
      </c>
      <c r="N427" s="223" t="s">
        <v>48</v>
      </c>
      <c r="O427" s="85"/>
      <c r="P427" s="224">
        <f>O427*H427</f>
        <v>0</v>
      </c>
      <c r="Q427" s="224">
        <v>0</v>
      </c>
      <c r="R427" s="224">
        <f>Q427*H427</f>
        <v>0</v>
      </c>
      <c r="S427" s="224">
        <v>0</v>
      </c>
      <c r="T427" s="225">
        <f>S427*H427</f>
        <v>0</v>
      </c>
      <c r="U427" s="39"/>
      <c r="V427" s="39"/>
      <c r="W427" s="39"/>
      <c r="X427" s="39"/>
      <c r="Y427" s="39"/>
      <c r="Z427" s="39"/>
      <c r="AA427" s="39"/>
      <c r="AB427" s="39"/>
      <c r="AC427" s="39"/>
      <c r="AD427" s="39"/>
      <c r="AE427" s="39"/>
      <c r="AR427" s="226" t="s">
        <v>201</v>
      </c>
      <c r="AT427" s="226" t="s">
        <v>197</v>
      </c>
      <c r="AU427" s="226" t="s">
        <v>84</v>
      </c>
      <c r="AY427" s="17" t="s">
        <v>194</v>
      </c>
      <c r="BE427" s="227">
        <f>IF(N427="základní",J427,0)</f>
        <v>0</v>
      </c>
      <c r="BF427" s="227">
        <f>IF(N427="snížená",J427,0)</f>
        <v>0</v>
      </c>
      <c r="BG427" s="227">
        <f>IF(N427="zákl. přenesená",J427,0)</f>
        <v>0</v>
      </c>
      <c r="BH427" s="227">
        <f>IF(N427="sníž. přenesená",J427,0)</f>
        <v>0</v>
      </c>
      <c r="BI427" s="227">
        <f>IF(N427="nulová",J427,0)</f>
        <v>0</v>
      </c>
      <c r="BJ427" s="17" t="s">
        <v>84</v>
      </c>
      <c r="BK427" s="227">
        <f>ROUND(I427*H427,2)</f>
        <v>0</v>
      </c>
      <c r="BL427" s="17" t="s">
        <v>202</v>
      </c>
      <c r="BM427" s="226" t="s">
        <v>905</v>
      </c>
    </row>
    <row r="428" s="2" customFormat="1" ht="16.5" customHeight="1">
      <c r="A428" s="39"/>
      <c r="B428" s="40"/>
      <c r="C428" s="261" t="s">
        <v>906</v>
      </c>
      <c r="D428" s="261" t="s">
        <v>222</v>
      </c>
      <c r="E428" s="262" t="s">
        <v>907</v>
      </c>
      <c r="F428" s="263" t="s">
        <v>908</v>
      </c>
      <c r="G428" s="264" t="s">
        <v>262</v>
      </c>
      <c r="H428" s="265">
        <v>3</v>
      </c>
      <c r="I428" s="266"/>
      <c r="J428" s="267">
        <f>ROUND(I428*H428,2)</f>
        <v>0</v>
      </c>
      <c r="K428" s="263" t="s">
        <v>200</v>
      </c>
      <c r="L428" s="45"/>
      <c r="M428" s="268" t="s">
        <v>32</v>
      </c>
      <c r="N428" s="269" t="s">
        <v>48</v>
      </c>
      <c r="O428" s="85"/>
      <c r="P428" s="224">
        <f>O428*H428</f>
        <v>0</v>
      </c>
      <c r="Q428" s="224">
        <v>0</v>
      </c>
      <c r="R428" s="224">
        <f>Q428*H428</f>
        <v>0</v>
      </c>
      <c r="S428" s="224">
        <v>0</v>
      </c>
      <c r="T428" s="225">
        <f>S428*H428</f>
        <v>0</v>
      </c>
      <c r="U428" s="39"/>
      <c r="V428" s="39"/>
      <c r="W428" s="39"/>
      <c r="X428" s="39"/>
      <c r="Y428" s="39"/>
      <c r="Z428" s="39"/>
      <c r="AA428" s="39"/>
      <c r="AB428" s="39"/>
      <c r="AC428" s="39"/>
      <c r="AD428" s="39"/>
      <c r="AE428" s="39"/>
      <c r="AR428" s="226" t="s">
        <v>208</v>
      </c>
      <c r="AT428" s="226" t="s">
        <v>222</v>
      </c>
      <c r="AU428" s="226" t="s">
        <v>84</v>
      </c>
      <c r="AY428" s="17" t="s">
        <v>194</v>
      </c>
      <c r="BE428" s="227">
        <f>IF(N428="základní",J428,0)</f>
        <v>0</v>
      </c>
      <c r="BF428" s="227">
        <f>IF(N428="snížená",J428,0)</f>
        <v>0</v>
      </c>
      <c r="BG428" s="227">
        <f>IF(N428="zákl. přenesená",J428,0)</f>
        <v>0</v>
      </c>
      <c r="BH428" s="227">
        <f>IF(N428="sníž. přenesená",J428,0)</f>
        <v>0</v>
      </c>
      <c r="BI428" s="227">
        <f>IF(N428="nulová",J428,0)</f>
        <v>0</v>
      </c>
      <c r="BJ428" s="17" t="s">
        <v>84</v>
      </c>
      <c r="BK428" s="227">
        <f>ROUND(I428*H428,2)</f>
        <v>0</v>
      </c>
      <c r="BL428" s="17" t="s">
        <v>208</v>
      </c>
      <c r="BM428" s="226" t="s">
        <v>909</v>
      </c>
    </row>
    <row r="429" s="2" customFormat="1" ht="55.5" customHeight="1">
      <c r="A429" s="39"/>
      <c r="B429" s="40"/>
      <c r="C429" s="261" t="s">
        <v>910</v>
      </c>
      <c r="D429" s="261" t="s">
        <v>222</v>
      </c>
      <c r="E429" s="262" t="s">
        <v>911</v>
      </c>
      <c r="F429" s="263" t="s">
        <v>912</v>
      </c>
      <c r="G429" s="264" t="s">
        <v>262</v>
      </c>
      <c r="H429" s="265">
        <v>3</v>
      </c>
      <c r="I429" s="266"/>
      <c r="J429" s="267">
        <f>ROUND(I429*H429,2)</f>
        <v>0</v>
      </c>
      <c r="K429" s="263" t="s">
        <v>200</v>
      </c>
      <c r="L429" s="45"/>
      <c r="M429" s="268" t="s">
        <v>32</v>
      </c>
      <c r="N429" s="269" t="s">
        <v>48</v>
      </c>
      <c r="O429" s="85"/>
      <c r="P429" s="224">
        <f>O429*H429</f>
        <v>0</v>
      </c>
      <c r="Q429" s="224">
        <v>0</v>
      </c>
      <c r="R429" s="224">
        <f>Q429*H429</f>
        <v>0</v>
      </c>
      <c r="S429" s="224">
        <v>0</v>
      </c>
      <c r="T429" s="225">
        <f>S429*H429</f>
        <v>0</v>
      </c>
      <c r="U429" s="39"/>
      <c r="V429" s="39"/>
      <c r="W429" s="39"/>
      <c r="X429" s="39"/>
      <c r="Y429" s="39"/>
      <c r="Z429" s="39"/>
      <c r="AA429" s="39"/>
      <c r="AB429" s="39"/>
      <c r="AC429" s="39"/>
      <c r="AD429" s="39"/>
      <c r="AE429" s="39"/>
      <c r="AR429" s="226" t="s">
        <v>208</v>
      </c>
      <c r="AT429" s="226" t="s">
        <v>222</v>
      </c>
      <c r="AU429" s="226" t="s">
        <v>84</v>
      </c>
      <c r="AY429" s="17" t="s">
        <v>194</v>
      </c>
      <c r="BE429" s="227">
        <f>IF(N429="základní",J429,0)</f>
        <v>0</v>
      </c>
      <c r="BF429" s="227">
        <f>IF(N429="snížená",J429,0)</f>
        <v>0</v>
      </c>
      <c r="BG429" s="227">
        <f>IF(N429="zákl. přenesená",J429,0)</f>
        <v>0</v>
      </c>
      <c r="BH429" s="227">
        <f>IF(N429="sníž. přenesená",J429,0)</f>
        <v>0</v>
      </c>
      <c r="BI429" s="227">
        <f>IF(N429="nulová",J429,0)</f>
        <v>0</v>
      </c>
      <c r="BJ429" s="17" t="s">
        <v>84</v>
      </c>
      <c r="BK429" s="227">
        <f>ROUND(I429*H429,2)</f>
        <v>0</v>
      </c>
      <c r="BL429" s="17" t="s">
        <v>208</v>
      </c>
      <c r="BM429" s="226" t="s">
        <v>913</v>
      </c>
    </row>
    <row r="430" s="2" customFormat="1">
      <c r="A430" s="39"/>
      <c r="B430" s="40"/>
      <c r="C430" s="41"/>
      <c r="D430" s="230" t="s">
        <v>226</v>
      </c>
      <c r="E430" s="41"/>
      <c r="F430" s="270" t="s">
        <v>914</v>
      </c>
      <c r="G430" s="41"/>
      <c r="H430" s="41"/>
      <c r="I430" s="271"/>
      <c r="J430" s="41"/>
      <c r="K430" s="41"/>
      <c r="L430" s="45"/>
      <c r="M430" s="272"/>
      <c r="N430" s="273"/>
      <c r="O430" s="85"/>
      <c r="P430" s="85"/>
      <c r="Q430" s="85"/>
      <c r="R430" s="85"/>
      <c r="S430" s="85"/>
      <c r="T430" s="86"/>
      <c r="U430" s="39"/>
      <c r="V430" s="39"/>
      <c r="W430" s="39"/>
      <c r="X430" s="39"/>
      <c r="Y430" s="39"/>
      <c r="Z430" s="39"/>
      <c r="AA430" s="39"/>
      <c r="AB430" s="39"/>
      <c r="AC430" s="39"/>
      <c r="AD430" s="39"/>
      <c r="AE430" s="39"/>
      <c r="AT430" s="17" t="s">
        <v>226</v>
      </c>
      <c r="AU430" s="17" t="s">
        <v>84</v>
      </c>
    </row>
    <row r="431" s="2" customFormat="1" ht="55.5" customHeight="1">
      <c r="A431" s="39"/>
      <c r="B431" s="40"/>
      <c r="C431" s="261" t="s">
        <v>915</v>
      </c>
      <c r="D431" s="261" t="s">
        <v>222</v>
      </c>
      <c r="E431" s="262" t="s">
        <v>916</v>
      </c>
      <c r="F431" s="263" t="s">
        <v>917</v>
      </c>
      <c r="G431" s="264" t="s">
        <v>262</v>
      </c>
      <c r="H431" s="265">
        <v>1</v>
      </c>
      <c r="I431" s="266"/>
      <c r="J431" s="267">
        <f>ROUND(I431*H431,2)</f>
        <v>0</v>
      </c>
      <c r="K431" s="263" t="s">
        <v>200</v>
      </c>
      <c r="L431" s="45"/>
      <c r="M431" s="268" t="s">
        <v>32</v>
      </c>
      <c r="N431" s="269" t="s">
        <v>48</v>
      </c>
      <c r="O431" s="85"/>
      <c r="P431" s="224">
        <f>O431*H431</f>
        <v>0</v>
      </c>
      <c r="Q431" s="224">
        <v>0</v>
      </c>
      <c r="R431" s="224">
        <f>Q431*H431</f>
        <v>0</v>
      </c>
      <c r="S431" s="224">
        <v>0</v>
      </c>
      <c r="T431" s="225">
        <f>S431*H431</f>
        <v>0</v>
      </c>
      <c r="U431" s="39"/>
      <c r="V431" s="39"/>
      <c r="W431" s="39"/>
      <c r="X431" s="39"/>
      <c r="Y431" s="39"/>
      <c r="Z431" s="39"/>
      <c r="AA431" s="39"/>
      <c r="AB431" s="39"/>
      <c r="AC431" s="39"/>
      <c r="AD431" s="39"/>
      <c r="AE431" s="39"/>
      <c r="AR431" s="226" t="s">
        <v>208</v>
      </c>
      <c r="AT431" s="226" t="s">
        <v>222</v>
      </c>
      <c r="AU431" s="226" t="s">
        <v>84</v>
      </c>
      <c r="AY431" s="17" t="s">
        <v>194</v>
      </c>
      <c r="BE431" s="227">
        <f>IF(N431="základní",J431,0)</f>
        <v>0</v>
      </c>
      <c r="BF431" s="227">
        <f>IF(N431="snížená",J431,0)</f>
        <v>0</v>
      </c>
      <c r="BG431" s="227">
        <f>IF(N431="zákl. přenesená",J431,0)</f>
        <v>0</v>
      </c>
      <c r="BH431" s="227">
        <f>IF(N431="sníž. přenesená",J431,0)</f>
        <v>0</v>
      </c>
      <c r="BI431" s="227">
        <f>IF(N431="nulová",J431,0)</f>
        <v>0</v>
      </c>
      <c r="BJ431" s="17" t="s">
        <v>84</v>
      </c>
      <c r="BK431" s="227">
        <f>ROUND(I431*H431,2)</f>
        <v>0</v>
      </c>
      <c r="BL431" s="17" t="s">
        <v>208</v>
      </c>
      <c r="BM431" s="226" t="s">
        <v>918</v>
      </c>
    </row>
    <row r="432" s="2" customFormat="1">
      <c r="A432" s="39"/>
      <c r="B432" s="40"/>
      <c r="C432" s="41"/>
      <c r="D432" s="230" t="s">
        <v>226</v>
      </c>
      <c r="E432" s="41"/>
      <c r="F432" s="270" t="s">
        <v>919</v>
      </c>
      <c r="G432" s="41"/>
      <c r="H432" s="41"/>
      <c r="I432" s="271"/>
      <c r="J432" s="41"/>
      <c r="K432" s="41"/>
      <c r="L432" s="45"/>
      <c r="M432" s="272"/>
      <c r="N432" s="273"/>
      <c r="O432" s="85"/>
      <c r="P432" s="85"/>
      <c r="Q432" s="85"/>
      <c r="R432" s="85"/>
      <c r="S432" s="85"/>
      <c r="T432" s="86"/>
      <c r="U432" s="39"/>
      <c r="V432" s="39"/>
      <c r="W432" s="39"/>
      <c r="X432" s="39"/>
      <c r="Y432" s="39"/>
      <c r="Z432" s="39"/>
      <c r="AA432" s="39"/>
      <c r="AB432" s="39"/>
      <c r="AC432" s="39"/>
      <c r="AD432" s="39"/>
      <c r="AE432" s="39"/>
      <c r="AT432" s="17" t="s">
        <v>226</v>
      </c>
      <c r="AU432" s="17" t="s">
        <v>84</v>
      </c>
    </row>
    <row r="433" s="2" customFormat="1" ht="16.5" customHeight="1">
      <c r="A433" s="39"/>
      <c r="B433" s="40"/>
      <c r="C433" s="214" t="s">
        <v>920</v>
      </c>
      <c r="D433" s="214" t="s">
        <v>197</v>
      </c>
      <c r="E433" s="215" t="s">
        <v>921</v>
      </c>
      <c r="F433" s="216" t="s">
        <v>922</v>
      </c>
      <c r="G433" s="217" t="s">
        <v>262</v>
      </c>
      <c r="H433" s="218">
        <v>2</v>
      </c>
      <c r="I433" s="219"/>
      <c r="J433" s="220">
        <f>ROUND(I433*H433,2)</f>
        <v>0</v>
      </c>
      <c r="K433" s="216" t="s">
        <v>200</v>
      </c>
      <c r="L433" s="221"/>
      <c r="M433" s="222" t="s">
        <v>32</v>
      </c>
      <c r="N433" s="223" t="s">
        <v>48</v>
      </c>
      <c r="O433" s="85"/>
      <c r="P433" s="224">
        <f>O433*H433</f>
        <v>0</v>
      </c>
      <c r="Q433" s="224">
        <v>0</v>
      </c>
      <c r="R433" s="224">
        <f>Q433*H433</f>
        <v>0</v>
      </c>
      <c r="S433" s="224">
        <v>0</v>
      </c>
      <c r="T433" s="225">
        <f>S433*H433</f>
        <v>0</v>
      </c>
      <c r="U433" s="39"/>
      <c r="V433" s="39"/>
      <c r="W433" s="39"/>
      <c r="X433" s="39"/>
      <c r="Y433" s="39"/>
      <c r="Z433" s="39"/>
      <c r="AA433" s="39"/>
      <c r="AB433" s="39"/>
      <c r="AC433" s="39"/>
      <c r="AD433" s="39"/>
      <c r="AE433" s="39"/>
      <c r="AR433" s="226" t="s">
        <v>524</v>
      </c>
      <c r="AT433" s="226" t="s">
        <v>197</v>
      </c>
      <c r="AU433" s="226" t="s">
        <v>84</v>
      </c>
      <c r="AY433" s="17" t="s">
        <v>194</v>
      </c>
      <c r="BE433" s="227">
        <f>IF(N433="základní",J433,0)</f>
        <v>0</v>
      </c>
      <c r="BF433" s="227">
        <f>IF(N433="snížená",J433,0)</f>
        <v>0</v>
      </c>
      <c r="BG433" s="227">
        <f>IF(N433="zákl. přenesená",J433,0)</f>
        <v>0</v>
      </c>
      <c r="BH433" s="227">
        <f>IF(N433="sníž. přenesená",J433,0)</f>
        <v>0</v>
      </c>
      <c r="BI433" s="227">
        <f>IF(N433="nulová",J433,0)</f>
        <v>0</v>
      </c>
      <c r="BJ433" s="17" t="s">
        <v>84</v>
      </c>
      <c r="BK433" s="227">
        <f>ROUND(I433*H433,2)</f>
        <v>0</v>
      </c>
      <c r="BL433" s="17" t="s">
        <v>524</v>
      </c>
      <c r="BM433" s="226" t="s">
        <v>923</v>
      </c>
    </row>
    <row r="434" s="2" customFormat="1">
      <c r="A434" s="39"/>
      <c r="B434" s="40"/>
      <c r="C434" s="41"/>
      <c r="D434" s="230" t="s">
        <v>226</v>
      </c>
      <c r="E434" s="41"/>
      <c r="F434" s="270" t="s">
        <v>924</v>
      </c>
      <c r="G434" s="41"/>
      <c r="H434" s="41"/>
      <c r="I434" s="271"/>
      <c r="J434" s="41"/>
      <c r="K434" s="41"/>
      <c r="L434" s="45"/>
      <c r="M434" s="272"/>
      <c r="N434" s="273"/>
      <c r="O434" s="85"/>
      <c r="P434" s="85"/>
      <c r="Q434" s="85"/>
      <c r="R434" s="85"/>
      <c r="S434" s="85"/>
      <c r="T434" s="86"/>
      <c r="U434" s="39"/>
      <c r="V434" s="39"/>
      <c r="W434" s="39"/>
      <c r="X434" s="39"/>
      <c r="Y434" s="39"/>
      <c r="Z434" s="39"/>
      <c r="AA434" s="39"/>
      <c r="AB434" s="39"/>
      <c r="AC434" s="39"/>
      <c r="AD434" s="39"/>
      <c r="AE434" s="39"/>
      <c r="AT434" s="17" t="s">
        <v>226</v>
      </c>
      <c r="AU434" s="17" t="s">
        <v>84</v>
      </c>
    </row>
    <row r="435" s="2" customFormat="1" ht="55.5" customHeight="1">
      <c r="A435" s="39"/>
      <c r="B435" s="40"/>
      <c r="C435" s="261" t="s">
        <v>925</v>
      </c>
      <c r="D435" s="261" t="s">
        <v>222</v>
      </c>
      <c r="E435" s="262" t="s">
        <v>926</v>
      </c>
      <c r="F435" s="263" t="s">
        <v>927</v>
      </c>
      <c r="G435" s="264" t="s">
        <v>262</v>
      </c>
      <c r="H435" s="265">
        <v>2</v>
      </c>
      <c r="I435" s="266"/>
      <c r="J435" s="267">
        <f>ROUND(I435*H435,2)</f>
        <v>0</v>
      </c>
      <c r="K435" s="263" t="s">
        <v>200</v>
      </c>
      <c r="L435" s="45"/>
      <c r="M435" s="268" t="s">
        <v>32</v>
      </c>
      <c r="N435" s="269" t="s">
        <v>48</v>
      </c>
      <c r="O435" s="85"/>
      <c r="P435" s="224">
        <f>O435*H435</f>
        <v>0</v>
      </c>
      <c r="Q435" s="224">
        <v>0</v>
      </c>
      <c r="R435" s="224">
        <f>Q435*H435</f>
        <v>0</v>
      </c>
      <c r="S435" s="224">
        <v>0</v>
      </c>
      <c r="T435" s="225">
        <f>S435*H435</f>
        <v>0</v>
      </c>
      <c r="U435" s="39"/>
      <c r="V435" s="39"/>
      <c r="W435" s="39"/>
      <c r="X435" s="39"/>
      <c r="Y435" s="39"/>
      <c r="Z435" s="39"/>
      <c r="AA435" s="39"/>
      <c r="AB435" s="39"/>
      <c r="AC435" s="39"/>
      <c r="AD435" s="39"/>
      <c r="AE435" s="39"/>
      <c r="AR435" s="226" t="s">
        <v>208</v>
      </c>
      <c r="AT435" s="226" t="s">
        <v>222</v>
      </c>
      <c r="AU435" s="226" t="s">
        <v>84</v>
      </c>
      <c r="AY435" s="17" t="s">
        <v>194</v>
      </c>
      <c r="BE435" s="227">
        <f>IF(N435="základní",J435,0)</f>
        <v>0</v>
      </c>
      <c r="BF435" s="227">
        <f>IF(N435="snížená",J435,0)</f>
        <v>0</v>
      </c>
      <c r="BG435" s="227">
        <f>IF(N435="zákl. přenesená",J435,0)</f>
        <v>0</v>
      </c>
      <c r="BH435" s="227">
        <f>IF(N435="sníž. přenesená",J435,0)</f>
        <v>0</v>
      </c>
      <c r="BI435" s="227">
        <f>IF(N435="nulová",J435,0)</f>
        <v>0</v>
      </c>
      <c r="BJ435" s="17" t="s">
        <v>84</v>
      </c>
      <c r="BK435" s="227">
        <f>ROUND(I435*H435,2)</f>
        <v>0</v>
      </c>
      <c r="BL435" s="17" t="s">
        <v>208</v>
      </c>
      <c r="BM435" s="226" t="s">
        <v>928</v>
      </c>
    </row>
    <row r="436" s="2" customFormat="1">
      <c r="A436" s="39"/>
      <c r="B436" s="40"/>
      <c r="C436" s="41"/>
      <c r="D436" s="230" t="s">
        <v>226</v>
      </c>
      <c r="E436" s="41"/>
      <c r="F436" s="270" t="s">
        <v>924</v>
      </c>
      <c r="G436" s="41"/>
      <c r="H436" s="41"/>
      <c r="I436" s="271"/>
      <c r="J436" s="41"/>
      <c r="K436" s="41"/>
      <c r="L436" s="45"/>
      <c r="M436" s="272"/>
      <c r="N436" s="273"/>
      <c r="O436" s="85"/>
      <c r="P436" s="85"/>
      <c r="Q436" s="85"/>
      <c r="R436" s="85"/>
      <c r="S436" s="85"/>
      <c r="T436" s="86"/>
      <c r="U436" s="39"/>
      <c r="V436" s="39"/>
      <c r="W436" s="39"/>
      <c r="X436" s="39"/>
      <c r="Y436" s="39"/>
      <c r="Z436" s="39"/>
      <c r="AA436" s="39"/>
      <c r="AB436" s="39"/>
      <c r="AC436" s="39"/>
      <c r="AD436" s="39"/>
      <c r="AE436" s="39"/>
      <c r="AT436" s="17" t="s">
        <v>226</v>
      </c>
      <c r="AU436" s="17" t="s">
        <v>84</v>
      </c>
    </row>
    <row r="437" s="2" customFormat="1" ht="55.5" customHeight="1">
      <c r="A437" s="39"/>
      <c r="B437" s="40"/>
      <c r="C437" s="261" t="s">
        <v>929</v>
      </c>
      <c r="D437" s="261" t="s">
        <v>222</v>
      </c>
      <c r="E437" s="262" t="s">
        <v>930</v>
      </c>
      <c r="F437" s="263" t="s">
        <v>931</v>
      </c>
      <c r="G437" s="264" t="s">
        <v>262</v>
      </c>
      <c r="H437" s="265">
        <v>1</v>
      </c>
      <c r="I437" s="266"/>
      <c r="J437" s="267">
        <f>ROUND(I437*H437,2)</f>
        <v>0</v>
      </c>
      <c r="K437" s="263" t="s">
        <v>200</v>
      </c>
      <c r="L437" s="45"/>
      <c r="M437" s="268" t="s">
        <v>32</v>
      </c>
      <c r="N437" s="269" t="s">
        <v>48</v>
      </c>
      <c r="O437" s="85"/>
      <c r="P437" s="224">
        <f>O437*H437</f>
        <v>0</v>
      </c>
      <c r="Q437" s="224">
        <v>0</v>
      </c>
      <c r="R437" s="224">
        <f>Q437*H437</f>
        <v>0</v>
      </c>
      <c r="S437" s="224">
        <v>0</v>
      </c>
      <c r="T437" s="225">
        <f>S437*H437</f>
        <v>0</v>
      </c>
      <c r="U437" s="39"/>
      <c r="V437" s="39"/>
      <c r="W437" s="39"/>
      <c r="X437" s="39"/>
      <c r="Y437" s="39"/>
      <c r="Z437" s="39"/>
      <c r="AA437" s="39"/>
      <c r="AB437" s="39"/>
      <c r="AC437" s="39"/>
      <c r="AD437" s="39"/>
      <c r="AE437" s="39"/>
      <c r="AR437" s="226" t="s">
        <v>208</v>
      </c>
      <c r="AT437" s="226" t="s">
        <v>222</v>
      </c>
      <c r="AU437" s="226" t="s">
        <v>84</v>
      </c>
      <c r="AY437" s="17" t="s">
        <v>194</v>
      </c>
      <c r="BE437" s="227">
        <f>IF(N437="základní",J437,0)</f>
        <v>0</v>
      </c>
      <c r="BF437" s="227">
        <f>IF(N437="snížená",J437,0)</f>
        <v>0</v>
      </c>
      <c r="BG437" s="227">
        <f>IF(N437="zákl. přenesená",J437,0)</f>
        <v>0</v>
      </c>
      <c r="BH437" s="227">
        <f>IF(N437="sníž. přenesená",J437,0)</f>
        <v>0</v>
      </c>
      <c r="BI437" s="227">
        <f>IF(N437="nulová",J437,0)</f>
        <v>0</v>
      </c>
      <c r="BJ437" s="17" t="s">
        <v>84</v>
      </c>
      <c r="BK437" s="227">
        <f>ROUND(I437*H437,2)</f>
        <v>0</v>
      </c>
      <c r="BL437" s="17" t="s">
        <v>208</v>
      </c>
      <c r="BM437" s="226" t="s">
        <v>932</v>
      </c>
    </row>
    <row r="438" s="2" customFormat="1">
      <c r="A438" s="39"/>
      <c r="B438" s="40"/>
      <c r="C438" s="41"/>
      <c r="D438" s="230" t="s">
        <v>226</v>
      </c>
      <c r="E438" s="41"/>
      <c r="F438" s="270" t="s">
        <v>933</v>
      </c>
      <c r="G438" s="41"/>
      <c r="H438" s="41"/>
      <c r="I438" s="271"/>
      <c r="J438" s="41"/>
      <c r="K438" s="41"/>
      <c r="L438" s="45"/>
      <c r="M438" s="272"/>
      <c r="N438" s="273"/>
      <c r="O438" s="85"/>
      <c r="P438" s="85"/>
      <c r="Q438" s="85"/>
      <c r="R438" s="85"/>
      <c r="S438" s="85"/>
      <c r="T438" s="86"/>
      <c r="U438" s="39"/>
      <c r="V438" s="39"/>
      <c r="W438" s="39"/>
      <c r="X438" s="39"/>
      <c r="Y438" s="39"/>
      <c r="Z438" s="39"/>
      <c r="AA438" s="39"/>
      <c r="AB438" s="39"/>
      <c r="AC438" s="39"/>
      <c r="AD438" s="39"/>
      <c r="AE438" s="39"/>
      <c r="AT438" s="17" t="s">
        <v>226</v>
      </c>
      <c r="AU438" s="17" t="s">
        <v>84</v>
      </c>
    </row>
    <row r="439" s="2" customFormat="1" ht="49.05" customHeight="1">
      <c r="A439" s="39"/>
      <c r="B439" s="40"/>
      <c r="C439" s="261" t="s">
        <v>934</v>
      </c>
      <c r="D439" s="261" t="s">
        <v>222</v>
      </c>
      <c r="E439" s="262" t="s">
        <v>935</v>
      </c>
      <c r="F439" s="263" t="s">
        <v>936</v>
      </c>
      <c r="G439" s="264" t="s">
        <v>262</v>
      </c>
      <c r="H439" s="265">
        <v>3</v>
      </c>
      <c r="I439" s="266"/>
      <c r="J439" s="267">
        <f>ROUND(I439*H439,2)</f>
        <v>0</v>
      </c>
      <c r="K439" s="263" t="s">
        <v>200</v>
      </c>
      <c r="L439" s="45"/>
      <c r="M439" s="268" t="s">
        <v>32</v>
      </c>
      <c r="N439" s="269" t="s">
        <v>48</v>
      </c>
      <c r="O439" s="85"/>
      <c r="P439" s="224">
        <f>O439*H439</f>
        <v>0</v>
      </c>
      <c r="Q439" s="224">
        <v>0</v>
      </c>
      <c r="R439" s="224">
        <f>Q439*H439</f>
        <v>0</v>
      </c>
      <c r="S439" s="224">
        <v>0</v>
      </c>
      <c r="T439" s="225">
        <f>S439*H439</f>
        <v>0</v>
      </c>
      <c r="U439" s="39"/>
      <c r="V439" s="39"/>
      <c r="W439" s="39"/>
      <c r="X439" s="39"/>
      <c r="Y439" s="39"/>
      <c r="Z439" s="39"/>
      <c r="AA439" s="39"/>
      <c r="AB439" s="39"/>
      <c r="AC439" s="39"/>
      <c r="AD439" s="39"/>
      <c r="AE439" s="39"/>
      <c r="AR439" s="226" t="s">
        <v>208</v>
      </c>
      <c r="AT439" s="226" t="s">
        <v>222</v>
      </c>
      <c r="AU439" s="226" t="s">
        <v>84</v>
      </c>
      <c r="AY439" s="17" t="s">
        <v>194</v>
      </c>
      <c r="BE439" s="227">
        <f>IF(N439="základní",J439,0)</f>
        <v>0</v>
      </c>
      <c r="BF439" s="227">
        <f>IF(N439="snížená",J439,0)</f>
        <v>0</v>
      </c>
      <c r="BG439" s="227">
        <f>IF(N439="zákl. přenesená",J439,0)</f>
        <v>0</v>
      </c>
      <c r="BH439" s="227">
        <f>IF(N439="sníž. přenesená",J439,0)</f>
        <v>0</v>
      </c>
      <c r="BI439" s="227">
        <f>IF(N439="nulová",J439,0)</f>
        <v>0</v>
      </c>
      <c r="BJ439" s="17" t="s">
        <v>84</v>
      </c>
      <c r="BK439" s="227">
        <f>ROUND(I439*H439,2)</f>
        <v>0</v>
      </c>
      <c r="BL439" s="17" t="s">
        <v>208</v>
      </c>
      <c r="BM439" s="226" t="s">
        <v>937</v>
      </c>
    </row>
    <row r="440" s="2" customFormat="1">
      <c r="A440" s="39"/>
      <c r="B440" s="40"/>
      <c r="C440" s="41"/>
      <c r="D440" s="230" t="s">
        <v>226</v>
      </c>
      <c r="E440" s="41"/>
      <c r="F440" s="270" t="s">
        <v>938</v>
      </c>
      <c r="G440" s="41"/>
      <c r="H440" s="41"/>
      <c r="I440" s="271"/>
      <c r="J440" s="41"/>
      <c r="K440" s="41"/>
      <c r="L440" s="45"/>
      <c r="M440" s="272"/>
      <c r="N440" s="273"/>
      <c r="O440" s="85"/>
      <c r="P440" s="85"/>
      <c r="Q440" s="85"/>
      <c r="R440" s="85"/>
      <c r="S440" s="85"/>
      <c r="T440" s="86"/>
      <c r="U440" s="39"/>
      <c r="V440" s="39"/>
      <c r="W440" s="39"/>
      <c r="X440" s="39"/>
      <c r="Y440" s="39"/>
      <c r="Z440" s="39"/>
      <c r="AA440" s="39"/>
      <c r="AB440" s="39"/>
      <c r="AC440" s="39"/>
      <c r="AD440" s="39"/>
      <c r="AE440" s="39"/>
      <c r="AT440" s="17" t="s">
        <v>226</v>
      </c>
      <c r="AU440" s="17" t="s">
        <v>84</v>
      </c>
    </row>
    <row r="441" s="2" customFormat="1" ht="16.5" customHeight="1">
      <c r="A441" s="39"/>
      <c r="B441" s="40"/>
      <c r="C441" s="261" t="s">
        <v>939</v>
      </c>
      <c r="D441" s="261" t="s">
        <v>222</v>
      </c>
      <c r="E441" s="262" t="s">
        <v>940</v>
      </c>
      <c r="F441" s="263" t="s">
        <v>941</v>
      </c>
      <c r="G441" s="264" t="s">
        <v>262</v>
      </c>
      <c r="H441" s="265">
        <v>10</v>
      </c>
      <c r="I441" s="266"/>
      <c r="J441" s="267">
        <f>ROUND(I441*H441,2)</f>
        <v>0</v>
      </c>
      <c r="K441" s="263" t="s">
        <v>200</v>
      </c>
      <c r="L441" s="45"/>
      <c r="M441" s="268" t="s">
        <v>32</v>
      </c>
      <c r="N441" s="269" t="s">
        <v>48</v>
      </c>
      <c r="O441" s="85"/>
      <c r="P441" s="224">
        <f>O441*H441</f>
        <v>0</v>
      </c>
      <c r="Q441" s="224">
        <v>0</v>
      </c>
      <c r="R441" s="224">
        <f>Q441*H441</f>
        <v>0</v>
      </c>
      <c r="S441" s="224">
        <v>0</v>
      </c>
      <c r="T441" s="225">
        <f>S441*H441</f>
        <v>0</v>
      </c>
      <c r="U441" s="39"/>
      <c r="V441" s="39"/>
      <c r="W441" s="39"/>
      <c r="X441" s="39"/>
      <c r="Y441" s="39"/>
      <c r="Z441" s="39"/>
      <c r="AA441" s="39"/>
      <c r="AB441" s="39"/>
      <c r="AC441" s="39"/>
      <c r="AD441" s="39"/>
      <c r="AE441" s="39"/>
      <c r="AR441" s="226" t="s">
        <v>279</v>
      </c>
      <c r="AT441" s="226" t="s">
        <v>222</v>
      </c>
      <c r="AU441" s="226" t="s">
        <v>84</v>
      </c>
      <c r="AY441" s="17" t="s">
        <v>194</v>
      </c>
      <c r="BE441" s="227">
        <f>IF(N441="základní",J441,0)</f>
        <v>0</v>
      </c>
      <c r="BF441" s="227">
        <f>IF(N441="snížená",J441,0)</f>
        <v>0</v>
      </c>
      <c r="BG441" s="227">
        <f>IF(N441="zákl. přenesená",J441,0)</f>
        <v>0</v>
      </c>
      <c r="BH441" s="227">
        <f>IF(N441="sníž. přenesená",J441,0)</f>
        <v>0</v>
      </c>
      <c r="BI441" s="227">
        <f>IF(N441="nulová",J441,0)</f>
        <v>0</v>
      </c>
      <c r="BJ441" s="17" t="s">
        <v>84</v>
      </c>
      <c r="BK441" s="227">
        <f>ROUND(I441*H441,2)</f>
        <v>0</v>
      </c>
      <c r="BL441" s="17" t="s">
        <v>279</v>
      </c>
      <c r="BM441" s="226" t="s">
        <v>942</v>
      </c>
    </row>
    <row r="442" s="2" customFormat="1" ht="16.5" customHeight="1">
      <c r="A442" s="39"/>
      <c r="B442" s="40"/>
      <c r="C442" s="261" t="s">
        <v>943</v>
      </c>
      <c r="D442" s="261" t="s">
        <v>222</v>
      </c>
      <c r="E442" s="262" t="s">
        <v>944</v>
      </c>
      <c r="F442" s="263" t="s">
        <v>945</v>
      </c>
      <c r="G442" s="264" t="s">
        <v>262</v>
      </c>
      <c r="H442" s="265">
        <v>1</v>
      </c>
      <c r="I442" s="266"/>
      <c r="J442" s="267">
        <f>ROUND(I442*H442,2)</f>
        <v>0</v>
      </c>
      <c r="K442" s="263" t="s">
        <v>200</v>
      </c>
      <c r="L442" s="45"/>
      <c r="M442" s="268" t="s">
        <v>32</v>
      </c>
      <c r="N442" s="269" t="s">
        <v>48</v>
      </c>
      <c r="O442" s="85"/>
      <c r="P442" s="224">
        <f>O442*H442</f>
        <v>0</v>
      </c>
      <c r="Q442" s="224">
        <v>0</v>
      </c>
      <c r="R442" s="224">
        <f>Q442*H442</f>
        <v>0</v>
      </c>
      <c r="S442" s="224">
        <v>0</v>
      </c>
      <c r="T442" s="225">
        <f>S442*H442</f>
        <v>0</v>
      </c>
      <c r="U442" s="39"/>
      <c r="V442" s="39"/>
      <c r="W442" s="39"/>
      <c r="X442" s="39"/>
      <c r="Y442" s="39"/>
      <c r="Z442" s="39"/>
      <c r="AA442" s="39"/>
      <c r="AB442" s="39"/>
      <c r="AC442" s="39"/>
      <c r="AD442" s="39"/>
      <c r="AE442" s="39"/>
      <c r="AR442" s="226" t="s">
        <v>208</v>
      </c>
      <c r="AT442" s="226" t="s">
        <v>222</v>
      </c>
      <c r="AU442" s="226" t="s">
        <v>84</v>
      </c>
      <c r="AY442" s="17" t="s">
        <v>194</v>
      </c>
      <c r="BE442" s="227">
        <f>IF(N442="základní",J442,0)</f>
        <v>0</v>
      </c>
      <c r="BF442" s="227">
        <f>IF(N442="snížená",J442,0)</f>
        <v>0</v>
      </c>
      <c r="BG442" s="227">
        <f>IF(N442="zákl. přenesená",J442,0)</f>
        <v>0</v>
      </c>
      <c r="BH442" s="227">
        <f>IF(N442="sníž. přenesená",J442,0)</f>
        <v>0</v>
      </c>
      <c r="BI442" s="227">
        <f>IF(N442="nulová",J442,0)</f>
        <v>0</v>
      </c>
      <c r="BJ442" s="17" t="s">
        <v>84</v>
      </c>
      <c r="BK442" s="227">
        <f>ROUND(I442*H442,2)</f>
        <v>0</v>
      </c>
      <c r="BL442" s="17" t="s">
        <v>208</v>
      </c>
      <c r="BM442" s="226" t="s">
        <v>946</v>
      </c>
    </row>
    <row r="443" s="2" customFormat="1" ht="16.5" customHeight="1">
      <c r="A443" s="39"/>
      <c r="B443" s="40"/>
      <c r="C443" s="214" t="s">
        <v>947</v>
      </c>
      <c r="D443" s="214" t="s">
        <v>197</v>
      </c>
      <c r="E443" s="215" t="s">
        <v>948</v>
      </c>
      <c r="F443" s="216" t="s">
        <v>949</v>
      </c>
      <c r="G443" s="217" t="s">
        <v>262</v>
      </c>
      <c r="H443" s="218">
        <v>10</v>
      </c>
      <c r="I443" s="219"/>
      <c r="J443" s="220">
        <f>ROUND(I443*H443,2)</f>
        <v>0</v>
      </c>
      <c r="K443" s="216" t="s">
        <v>200</v>
      </c>
      <c r="L443" s="221"/>
      <c r="M443" s="222" t="s">
        <v>32</v>
      </c>
      <c r="N443" s="223" t="s">
        <v>48</v>
      </c>
      <c r="O443" s="85"/>
      <c r="P443" s="224">
        <f>O443*H443</f>
        <v>0</v>
      </c>
      <c r="Q443" s="224">
        <v>0</v>
      </c>
      <c r="R443" s="224">
        <f>Q443*H443</f>
        <v>0</v>
      </c>
      <c r="S443" s="224">
        <v>0</v>
      </c>
      <c r="T443" s="225">
        <f>S443*H443</f>
        <v>0</v>
      </c>
      <c r="U443" s="39"/>
      <c r="V443" s="39"/>
      <c r="W443" s="39"/>
      <c r="X443" s="39"/>
      <c r="Y443" s="39"/>
      <c r="Z443" s="39"/>
      <c r="AA443" s="39"/>
      <c r="AB443" s="39"/>
      <c r="AC443" s="39"/>
      <c r="AD443" s="39"/>
      <c r="AE443" s="39"/>
      <c r="AR443" s="226" t="s">
        <v>201</v>
      </c>
      <c r="AT443" s="226" t="s">
        <v>197</v>
      </c>
      <c r="AU443" s="226" t="s">
        <v>84</v>
      </c>
      <c r="AY443" s="17" t="s">
        <v>194</v>
      </c>
      <c r="BE443" s="227">
        <f>IF(N443="základní",J443,0)</f>
        <v>0</v>
      </c>
      <c r="BF443" s="227">
        <f>IF(N443="snížená",J443,0)</f>
        <v>0</v>
      </c>
      <c r="BG443" s="227">
        <f>IF(N443="zákl. přenesená",J443,0)</f>
        <v>0</v>
      </c>
      <c r="BH443" s="227">
        <f>IF(N443="sníž. přenesená",J443,0)</f>
        <v>0</v>
      </c>
      <c r="BI443" s="227">
        <f>IF(N443="nulová",J443,0)</f>
        <v>0</v>
      </c>
      <c r="BJ443" s="17" t="s">
        <v>84</v>
      </c>
      <c r="BK443" s="227">
        <f>ROUND(I443*H443,2)</f>
        <v>0</v>
      </c>
      <c r="BL443" s="17" t="s">
        <v>202</v>
      </c>
      <c r="BM443" s="226" t="s">
        <v>950</v>
      </c>
    </row>
    <row r="444" s="2" customFormat="1" ht="16.5" customHeight="1">
      <c r="A444" s="39"/>
      <c r="B444" s="40"/>
      <c r="C444" s="261" t="s">
        <v>951</v>
      </c>
      <c r="D444" s="261" t="s">
        <v>222</v>
      </c>
      <c r="E444" s="262" t="s">
        <v>952</v>
      </c>
      <c r="F444" s="263" t="s">
        <v>953</v>
      </c>
      <c r="G444" s="264" t="s">
        <v>262</v>
      </c>
      <c r="H444" s="265">
        <v>10</v>
      </c>
      <c r="I444" s="266"/>
      <c r="J444" s="267">
        <f>ROUND(I444*H444,2)</f>
        <v>0</v>
      </c>
      <c r="K444" s="263" t="s">
        <v>200</v>
      </c>
      <c r="L444" s="45"/>
      <c r="M444" s="268" t="s">
        <v>32</v>
      </c>
      <c r="N444" s="269" t="s">
        <v>48</v>
      </c>
      <c r="O444" s="85"/>
      <c r="P444" s="224">
        <f>O444*H444</f>
        <v>0</v>
      </c>
      <c r="Q444" s="224">
        <v>0</v>
      </c>
      <c r="R444" s="224">
        <f>Q444*H444</f>
        <v>0</v>
      </c>
      <c r="S444" s="224">
        <v>0</v>
      </c>
      <c r="T444" s="225">
        <f>S444*H444</f>
        <v>0</v>
      </c>
      <c r="U444" s="39"/>
      <c r="V444" s="39"/>
      <c r="W444" s="39"/>
      <c r="X444" s="39"/>
      <c r="Y444" s="39"/>
      <c r="Z444" s="39"/>
      <c r="AA444" s="39"/>
      <c r="AB444" s="39"/>
      <c r="AC444" s="39"/>
      <c r="AD444" s="39"/>
      <c r="AE444" s="39"/>
      <c r="AR444" s="226" t="s">
        <v>208</v>
      </c>
      <c r="AT444" s="226" t="s">
        <v>222</v>
      </c>
      <c r="AU444" s="226" t="s">
        <v>84</v>
      </c>
      <c r="AY444" s="17" t="s">
        <v>194</v>
      </c>
      <c r="BE444" s="227">
        <f>IF(N444="základní",J444,0)</f>
        <v>0</v>
      </c>
      <c r="BF444" s="227">
        <f>IF(N444="snížená",J444,0)</f>
        <v>0</v>
      </c>
      <c r="BG444" s="227">
        <f>IF(N444="zákl. přenesená",J444,0)</f>
        <v>0</v>
      </c>
      <c r="BH444" s="227">
        <f>IF(N444="sníž. přenesená",J444,0)</f>
        <v>0</v>
      </c>
      <c r="BI444" s="227">
        <f>IF(N444="nulová",J444,0)</f>
        <v>0</v>
      </c>
      <c r="BJ444" s="17" t="s">
        <v>84</v>
      </c>
      <c r="BK444" s="227">
        <f>ROUND(I444*H444,2)</f>
        <v>0</v>
      </c>
      <c r="BL444" s="17" t="s">
        <v>208</v>
      </c>
      <c r="BM444" s="226" t="s">
        <v>954</v>
      </c>
    </row>
    <row r="445" s="12" customFormat="1" ht="25.92" customHeight="1">
      <c r="A445" s="12"/>
      <c r="B445" s="198"/>
      <c r="C445" s="199"/>
      <c r="D445" s="200" t="s">
        <v>76</v>
      </c>
      <c r="E445" s="201" t="s">
        <v>955</v>
      </c>
      <c r="F445" s="201" t="s">
        <v>956</v>
      </c>
      <c r="G445" s="199"/>
      <c r="H445" s="199"/>
      <c r="I445" s="202"/>
      <c r="J445" s="203">
        <f>BK445</f>
        <v>0</v>
      </c>
      <c r="K445" s="199"/>
      <c r="L445" s="204"/>
      <c r="M445" s="205"/>
      <c r="N445" s="206"/>
      <c r="O445" s="206"/>
      <c r="P445" s="207">
        <f>P446+SUM(P447:P461)</f>
        <v>0</v>
      </c>
      <c r="Q445" s="206"/>
      <c r="R445" s="207">
        <f>R446+SUM(R447:R461)</f>
        <v>0</v>
      </c>
      <c r="S445" s="206"/>
      <c r="T445" s="208">
        <f>T446+SUM(T447:T461)</f>
        <v>0</v>
      </c>
      <c r="U445" s="12"/>
      <c r="V445" s="12"/>
      <c r="W445" s="12"/>
      <c r="X445" s="12"/>
      <c r="Y445" s="12"/>
      <c r="Z445" s="12"/>
      <c r="AA445" s="12"/>
      <c r="AB445" s="12"/>
      <c r="AC445" s="12"/>
      <c r="AD445" s="12"/>
      <c r="AE445" s="12"/>
      <c r="AR445" s="209" t="s">
        <v>84</v>
      </c>
      <c r="AT445" s="210" t="s">
        <v>76</v>
      </c>
      <c r="AU445" s="210" t="s">
        <v>77</v>
      </c>
      <c r="AY445" s="209" t="s">
        <v>194</v>
      </c>
      <c r="BK445" s="211">
        <f>BK446+SUM(BK447:BK461)</f>
        <v>0</v>
      </c>
    </row>
    <row r="446" s="2" customFormat="1" ht="16.5" customHeight="1">
      <c r="A446" s="39"/>
      <c r="B446" s="40"/>
      <c r="C446" s="214" t="s">
        <v>957</v>
      </c>
      <c r="D446" s="214" t="s">
        <v>197</v>
      </c>
      <c r="E446" s="215" t="s">
        <v>958</v>
      </c>
      <c r="F446" s="216" t="s">
        <v>959</v>
      </c>
      <c r="G446" s="217" t="s">
        <v>262</v>
      </c>
      <c r="H446" s="218">
        <v>12</v>
      </c>
      <c r="I446" s="219"/>
      <c r="J446" s="220">
        <f>ROUND(I446*H446,2)</f>
        <v>0</v>
      </c>
      <c r="K446" s="216" t="s">
        <v>200</v>
      </c>
      <c r="L446" s="221"/>
      <c r="M446" s="222" t="s">
        <v>32</v>
      </c>
      <c r="N446" s="223" t="s">
        <v>48</v>
      </c>
      <c r="O446" s="85"/>
      <c r="P446" s="224">
        <f>O446*H446</f>
        <v>0</v>
      </c>
      <c r="Q446" s="224">
        <v>0</v>
      </c>
      <c r="R446" s="224">
        <f>Q446*H446</f>
        <v>0</v>
      </c>
      <c r="S446" s="224">
        <v>0</v>
      </c>
      <c r="T446" s="225">
        <f>S446*H446</f>
        <v>0</v>
      </c>
      <c r="U446" s="39"/>
      <c r="V446" s="39"/>
      <c r="W446" s="39"/>
      <c r="X446" s="39"/>
      <c r="Y446" s="39"/>
      <c r="Z446" s="39"/>
      <c r="AA446" s="39"/>
      <c r="AB446" s="39"/>
      <c r="AC446" s="39"/>
      <c r="AD446" s="39"/>
      <c r="AE446" s="39"/>
      <c r="AR446" s="226" t="s">
        <v>201</v>
      </c>
      <c r="AT446" s="226" t="s">
        <v>197</v>
      </c>
      <c r="AU446" s="226" t="s">
        <v>84</v>
      </c>
      <c r="AY446" s="17" t="s">
        <v>194</v>
      </c>
      <c r="BE446" s="227">
        <f>IF(N446="základní",J446,0)</f>
        <v>0</v>
      </c>
      <c r="BF446" s="227">
        <f>IF(N446="snížená",J446,0)</f>
        <v>0</v>
      </c>
      <c r="BG446" s="227">
        <f>IF(N446="zákl. přenesená",J446,0)</f>
        <v>0</v>
      </c>
      <c r="BH446" s="227">
        <f>IF(N446="sníž. přenesená",J446,0)</f>
        <v>0</v>
      </c>
      <c r="BI446" s="227">
        <f>IF(N446="nulová",J446,0)</f>
        <v>0</v>
      </c>
      <c r="BJ446" s="17" t="s">
        <v>84</v>
      </c>
      <c r="BK446" s="227">
        <f>ROUND(I446*H446,2)</f>
        <v>0</v>
      </c>
      <c r="BL446" s="17" t="s">
        <v>202</v>
      </c>
      <c r="BM446" s="226" t="s">
        <v>960</v>
      </c>
    </row>
    <row r="447" s="2" customFormat="1" ht="16.5" customHeight="1">
      <c r="A447" s="39"/>
      <c r="B447" s="40"/>
      <c r="C447" s="214" t="s">
        <v>961</v>
      </c>
      <c r="D447" s="214" t="s">
        <v>197</v>
      </c>
      <c r="E447" s="215" t="s">
        <v>962</v>
      </c>
      <c r="F447" s="216" t="s">
        <v>963</v>
      </c>
      <c r="G447" s="217" t="s">
        <v>262</v>
      </c>
      <c r="H447" s="218">
        <v>12</v>
      </c>
      <c r="I447" s="219"/>
      <c r="J447" s="220">
        <f>ROUND(I447*H447,2)</f>
        <v>0</v>
      </c>
      <c r="K447" s="216" t="s">
        <v>200</v>
      </c>
      <c r="L447" s="221"/>
      <c r="M447" s="222" t="s">
        <v>32</v>
      </c>
      <c r="N447" s="223" t="s">
        <v>48</v>
      </c>
      <c r="O447" s="85"/>
      <c r="P447" s="224">
        <f>O447*H447</f>
        <v>0</v>
      </c>
      <c r="Q447" s="224">
        <v>0</v>
      </c>
      <c r="R447" s="224">
        <f>Q447*H447</f>
        <v>0</v>
      </c>
      <c r="S447" s="224">
        <v>0</v>
      </c>
      <c r="T447" s="225">
        <f>S447*H447</f>
        <v>0</v>
      </c>
      <c r="U447" s="39"/>
      <c r="V447" s="39"/>
      <c r="W447" s="39"/>
      <c r="X447" s="39"/>
      <c r="Y447" s="39"/>
      <c r="Z447" s="39"/>
      <c r="AA447" s="39"/>
      <c r="AB447" s="39"/>
      <c r="AC447" s="39"/>
      <c r="AD447" s="39"/>
      <c r="AE447" s="39"/>
      <c r="AR447" s="226" t="s">
        <v>201</v>
      </c>
      <c r="AT447" s="226" t="s">
        <v>197</v>
      </c>
      <c r="AU447" s="226" t="s">
        <v>84</v>
      </c>
      <c r="AY447" s="17" t="s">
        <v>194</v>
      </c>
      <c r="BE447" s="227">
        <f>IF(N447="základní",J447,0)</f>
        <v>0</v>
      </c>
      <c r="BF447" s="227">
        <f>IF(N447="snížená",J447,0)</f>
        <v>0</v>
      </c>
      <c r="BG447" s="227">
        <f>IF(N447="zákl. přenesená",J447,0)</f>
        <v>0</v>
      </c>
      <c r="BH447" s="227">
        <f>IF(N447="sníž. přenesená",J447,0)</f>
        <v>0</v>
      </c>
      <c r="BI447" s="227">
        <f>IF(N447="nulová",J447,0)</f>
        <v>0</v>
      </c>
      <c r="BJ447" s="17" t="s">
        <v>84</v>
      </c>
      <c r="BK447" s="227">
        <f>ROUND(I447*H447,2)</f>
        <v>0</v>
      </c>
      <c r="BL447" s="17" t="s">
        <v>202</v>
      </c>
      <c r="BM447" s="226" t="s">
        <v>964</v>
      </c>
    </row>
    <row r="448" s="2" customFormat="1" ht="21.75" customHeight="1">
      <c r="A448" s="39"/>
      <c r="B448" s="40"/>
      <c r="C448" s="261" t="s">
        <v>965</v>
      </c>
      <c r="D448" s="261" t="s">
        <v>222</v>
      </c>
      <c r="E448" s="262" t="s">
        <v>966</v>
      </c>
      <c r="F448" s="263" t="s">
        <v>967</v>
      </c>
      <c r="G448" s="264" t="s">
        <v>262</v>
      </c>
      <c r="H448" s="265">
        <v>12</v>
      </c>
      <c r="I448" s="266"/>
      <c r="J448" s="267">
        <f>ROUND(I448*H448,2)</f>
        <v>0</v>
      </c>
      <c r="K448" s="263" t="s">
        <v>200</v>
      </c>
      <c r="L448" s="45"/>
      <c r="M448" s="268" t="s">
        <v>32</v>
      </c>
      <c r="N448" s="269" t="s">
        <v>48</v>
      </c>
      <c r="O448" s="85"/>
      <c r="P448" s="224">
        <f>O448*H448</f>
        <v>0</v>
      </c>
      <c r="Q448" s="224">
        <v>0</v>
      </c>
      <c r="R448" s="224">
        <f>Q448*H448</f>
        <v>0</v>
      </c>
      <c r="S448" s="224">
        <v>0</v>
      </c>
      <c r="T448" s="225">
        <f>S448*H448</f>
        <v>0</v>
      </c>
      <c r="U448" s="39"/>
      <c r="V448" s="39"/>
      <c r="W448" s="39"/>
      <c r="X448" s="39"/>
      <c r="Y448" s="39"/>
      <c r="Z448" s="39"/>
      <c r="AA448" s="39"/>
      <c r="AB448" s="39"/>
      <c r="AC448" s="39"/>
      <c r="AD448" s="39"/>
      <c r="AE448" s="39"/>
      <c r="AR448" s="226" t="s">
        <v>208</v>
      </c>
      <c r="AT448" s="226" t="s">
        <v>222</v>
      </c>
      <c r="AU448" s="226" t="s">
        <v>84</v>
      </c>
      <c r="AY448" s="17" t="s">
        <v>194</v>
      </c>
      <c r="BE448" s="227">
        <f>IF(N448="základní",J448,0)</f>
        <v>0</v>
      </c>
      <c r="BF448" s="227">
        <f>IF(N448="snížená",J448,0)</f>
        <v>0</v>
      </c>
      <c r="BG448" s="227">
        <f>IF(N448="zákl. přenesená",J448,0)</f>
        <v>0</v>
      </c>
      <c r="BH448" s="227">
        <f>IF(N448="sníž. přenesená",J448,0)</f>
        <v>0</v>
      </c>
      <c r="BI448" s="227">
        <f>IF(N448="nulová",J448,0)</f>
        <v>0</v>
      </c>
      <c r="BJ448" s="17" t="s">
        <v>84</v>
      </c>
      <c r="BK448" s="227">
        <f>ROUND(I448*H448,2)</f>
        <v>0</v>
      </c>
      <c r="BL448" s="17" t="s">
        <v>208</v>
      </c>
      <c r="BM448" s="226" t="s">
        <v>968</v>
      </c>
    </row>
    <row r="449" s="2" customFormat="1" ht="16.5" customHeight="1">
      <c r="A449" s="39"/>
      <c r="B449" s="40"/>
      <c r="C449" s="214" t="s">
        <v>969</v>
      </c>
      <c r="D449" s="214" t="s">
        <v>197</v>
      </c>
      <c r="E449" s="215" t="s">
        <v>970</v>
      </c>
      <c r="F449" s="216" t="s">
        <v>971</v>
      </c>
      <c r="G449" s="217" t="s">
        <v>262</v>
      </c>
      <c r="H449" s="218">
        <v>12</v>
      </c>
      <c r="I449" s="219"/>
      <c r="J449" s="220">
        <f>ROUND(I449*H449,2)</f>
        <v>0</v>
      </c>
      <c r="K449" s="216" t="s">
        <v>200</v>
      </c>
      <c r="L449" s="221"/>
      <c r="M449" s="222" t="s">
        <v>32</v>
      </c>
      <c r="N449" s="223" t="s">
        <v>48</v>
      </c>
      <c r="O449" s="85"/>
      <c r="P449" s="224">
        <f>O449*H449</f>
        <v>0</v>
      </c>
      <c r="Q449" s="224">
        <v>0</v>
      </c>
      <c r="R449" s="224">
        <f>Q449*H449</f>
        <v>0</v>
      </c>
      <c r="S449" s="224">
        <v>0</v>
      </c>
      <c r="T449" s="225">
        <f>S449*H449</f>
        <v>0</v>
      </c>
      <c r="U449" s="39"/>
      <c r="V449" s="39"/>
      <c r="W449" s="39"/>
      <c r="X449" s="39"/>
      <c r="Y449" s="39"/>
      <c r="Z449" s="39"/>
      <c r="AA449" s="39"/>
      <c r="AB449" s="39"/>
      <c r="AC449" s="39"/>
      <c r="AD449" s="39"/>
      <c r="AE449" s="39"/>
      <c r="AR449" s="226" t="s">
        <v>201</v>
      </c>
      <c r="AT449" s="226" t="s">
        <v>197</v>
      </c>
      <c r="AU449" s="226" t="s">
        <v>84</v>
      </c>
      <c r="AY449" s="17" t="s">
        <v>194</v>
      </c>
      <c r="BE449" s="227">
        <f>IF(N449="základní",J449,0)</f>
        <v>0</v>
      </c>
      <c r="BF449" s="227">
        <f>IF(N449="snížená",J449,0)</f>
        <v>0</v>
      </c>
      <c r="BG449" s="227">
        <f>IF(N449="zákl. přenesená",J449,0)</f>
        <v>0</v>
      </c>
      <c r="BH449" s="227">
        <f>IF(N449="sníž. přenesená",J449,0)</f>
        <v>0</v>
      </c>
      <c r="BI449" s="227">
        <f>IF(N449="nulová",J449,0)</f>
        <v>0</v>
      </c>
      <c r="BJ449" s="17" t="s">
        <v>84</v>
      </c>
      <c r="BK449" s="227">
        <f>ROUND(I449*H449,2)</f>
        <v>0</v>
      </c>
      <c r="BL449" s="17" t="s">
        <v>202</v>
      </c>
      <c r="BM449" s="226" t="s">
        <v>972</v>
      </c>
    </row>
    <row r="450" s="2" customFormat="1" ht="16.5" customHeight="1">
      <c r="A450" s="39"/>
      <c r="B450" s="40"/>
      <c r="C450" s="261" t="s">
        <v>973</v>
      </c>
      <c r="D450" s="261" t="s">
        <v>222</v>
      </c>
      <c r="E450" s="262" t="s">
        <v>974</v>
      </c>
      <c r="F450" s="263" t="s">
        <v>975</v>
      </c>
      <c r="G450" s="264" t="s">
        <v>262</v>
      </c>
      <c r="H450" s="265">
        <v>12</v>
      </c>
      <c r="I450" s="266"/>
      <c r="J450" s="267">
        <f>ROUND(I450*H450,2)</f>
        <v>0</v>
      </c>
      <c r="K450" s="263" t="s">
        <v>200</v>
      </c>
      <c r="L450" s="45"/>
      <c r="M450" s="268" t="s">
        <v>32</v>
      </c>
      <c r="N450" s="269" t="s">
        <v>48</v>
      </c>
      <c r="O450" s="85"/>
      <c r="P450" s="224">
        <f>O450*H450</f>
        <v>0</v>
      </c>
      <c r="Q450" s="224">
        <v>0</v>
      </c>
      <c r="R450" s="224">
        <f>Q450*H450</f>
        <v>0</v>
      </c>
      <c r="S450" s="224">
        <v>0</v>
      </c>
      <c r="T450" s="225">
        <f>S450*H450</f>
        <v>0</v>
      </c>
      <c r="U450" s="39"/>
      <c r="V450" s="39"/>
      <c r="W450" s="39"/>
      <c r="X450" s="39"/>
      <c r="Y450" s="39"/>
      <c r="Z450" s="39"/>
      <c r="AA450" s="39"/>
      <c r="AB450" s="39"/>
      <c r="AC450" s="39"/>
      <c r="AD450" s="39"/>
      <c r="AE450" s="39"/>
      <c r="AR450" s="226" t="s">
        <v>208</v>
      </c>
      <c r="AT450" s="226" t="s">
        <v>222</v>
      </c>
      <c r="AU450" s="226" t="s">
        <v>84</v>
      </c>
      <c r="AY450" s="17" t="s">
        <v>194</v>
      </c>
      <c r="BE450" s="227">
        <f>IF(N450="základní",J450,0)</f>
        <v>0</v>
      </c>
      <c r="BF450" s="227">
        <f>IF(N450="snížená",J450,0)</f>
        <v>0</v>
      </c>
      <c r="BG450" s="227">
        <f>IF(N450="zákl. přenesená",J450,0)</f>
        <v>0</v>
      </c>
      <c r="BH450" s="227">
        <f>IF(N450="sníž. přenesená",J450,0)</f>
        <v>0</v>
      </c>
      <c r="BI450" s="227">
        <f>IF(N450="nulová",J450,0)</f>
        <v>0</v>
      </c>
      <c r="BJ450" s="17" t="s">
        <v>84</v>
      </c>
      <c r="BK450" s="227">
        <f>ROUND(I450*H450,2)</f>
        <v>0</v>
      </c>
      <c r="BL450" s="17" t="s">
        <v>208</v>
      </c>
      <c r="BM450" s="226" t="s">
        <v>976</v>
      </c>
    </row>
    <row r="451" s="2" customFormat="1" ht="16.5" customHeight="1">
      <c r="A451" s="39"/>
      <c r="B451" s="40"/>
      <c r="C451" s="214" t="s">
        <v>977</v>
      </c>
      <c r="D451" s="214" t="s">
        <v>197</v>
      </c>
      <c r="E451" s="215" t="s">
        <v>978</v>
      </c>
      <c r="F451" s="216" t="s">
        <v>979</v>
      </c>
      <c r="G451" s="217" t="s">
        <v>262</v>
      </c>
      <c r="H451" s="218">
        <v>12</v>
      </c>
      <c r="I451" s="219"/>
      <c r="J451" s="220">
        <f>ROUND(I451*H451,2)</f>
        <v>0</v>
      </c>
      <c r="K451" s="216" t="s">
        <v>200</v>
      </c>
      <c r="L451" s="221"/>
      <c r="M451" s="222" t="s">
        <v>32</v>
      </c>
      <c r="N451" s="223" t="s">
        <v>48</v>
      </c>
      <c r="O451" s="85"/>
      <c r="P451" s="224">
        <f>O451*H451</f>
        <v>0</v>
      </c>
      <c r="Q451" s="224">
        <v>0</v>
      </c>
      <c r="R451" s="224">
        <f>Q451*H451</f>
        <v>0</v>
      </c>
      <c r="S451" s="224">
        <v>0</v>
      </c>
      <c r="T451" s="225">
        <f>S451*H451</f>
        <v>0</v>
      </c>
      <c r="U451" s="39"/>
      <c r="V451" s="39"/>
      <c r="W451" s="39"/>
      <c r="X451" s="39"/>
      <c r="Y451" s="39"/>
      <c r="Z451" s="39"/>
      <c r="AA451" s="39"/>
      <c r="AB451" s="39"/>
      <c r="AC451" s="39"/>
      <c r="AD451" s="39"/>
      <c r="AE451" s="39"/>
      <c r="AR451" s="226" t="s">
        <v>524</v>
      </c>
      <c r="AT451" s="226" t="s">
        <v>197</v>
      </c>
      <c r="AU451" s="226" t="s">
        <v>84</v>
      </c>
      <c r="AY451" s="17" t="s">
        <v>194</v>
      </c>
      <c r="BE451" s="227">
        <f>IF(N451="základní",J451,0)</f>
        <v>0</v>
      </c>
      <c r="BF451" s="227">
        <f>IF(N451="snížená",J451,0)</f>
        <v>0</v>
      </c>
      <c r="BG451" s="227">
        <f>IF(N451="zákl. přenesená",J451,0)</f>
        <v>0</v>
      </c>
      <c r="BH451" s="227">
        <f>IF(N451="sníž. přenesená",J451,0)</f>
        <v>0</v>
      </c>
      <c r="BI451" s="227">
        <f>IF(N451="nulová",J451,0)</f>
        <v>0</v>
      </c>
      <c r="BJ451" s="17" t="s">
        <v>84</v>
      </c>
      <c r="BK451" s="227">
        <f>ROUND(I451*H451,2)</f>
        <v>0</v>
      </c>
      <c r="BL451" s="17" t="s">
        <v>524</v>
      </c>
      <c r="BM451" s="226" t="s">
        <v>980</v>
      </c>
    </row>
    <row r="452" s="2" customFormat="1" ht="21.75" customHeight="1">
      <c r="A452" s="39"/>
      <c r="B452" s="40"/>
      <c r="C452" s="214" t="s">
        <v>981</v>
      </c>
      <c r="D452" s="214" t="s">
        <v>197</v>
      </c>
      <c r="E452" s="215" t="s">
        <v>982</v>
      </c>
      <c r="F452" s="216" t="s">
        <v>983</v>
      </c>
      <c r="G452" s="217" t="s">
        <v>984</v>
      </c>
      <c r="H452" s="218">
        <v>12</v>
      </c>
      <c r="I452" s="219"/>
      <c r="J452" s="220">
        <f>ROUND(I452*H452,2)</f>
        <v>0</v>
      </c>
      <c r="K452" s="216" t="s">
        <v>200</v>
      </c>
      <c r="L452" s="221"/>
      <c r="M452" s="222" t="s">
        <v>32</v>
      </c>
      <c r="N452" s="223" t="s">
        <v>48</v>
      </c>
      <c r="O452" s="85"/>
      <c r="P452" s="224">
        <f>O452*H452</f>
        <v>0</v>
      </c>
      <c r="Q452" s="224">
        <v>0</v>
      </c>
      <c r="R452" s="224">
        <f>Q452*H452</f>
        <v>0</v>
      </c>
      <c r="S452" s="224">
        <v>0</v>
      </c>
      <c r="T452" s="225">
        <f>S452*H452</f>
        <v>0</v>
      </c>
      <c r="U452" s="39"/>
      <c r="V452" s="39"/>
      <c r="W452" s="39"/>
      <c r="X452" s="39"/>
      <c r="Y452" s="39"/>
      <c r="Z452" s="39"/>
      <c r="AA452" s="39"/>
      <c r="AB452" s="39"/>
      <c r="AC452" s="39"/>
      <c r="AD452" s="39"/>
      <c r="AE452" s="39"/>
      <c r="AR452" s="226" t="s">
        <v>201</v>
      </c>
      <c r="AT452" s="226" t="s">
        <v>197</v>
      </c>
      <c r="AU452" s="226" t="s">
        <v>84</v>
      </c>
      <c r="AY452" s="17" t="s">
        <v>194</v>
      </c>
      <c r="BE452" s="227">
        <f>IF(N452="základní",J452,0)</f>
        <v>0</v>
      </c>
      <c r="BF452" s="227">
        <f>IF(N452="snížená",J452,0)</f>
        <v>0</v>
      </c>
      <c r="BG452" s="227">
        <f>IF(N452="zákl. přenesená",J452,0)</f>
        <v>0</v>
      </c>
      <c r="BH452" s="227">
        <f>IF(N452="sníž. přenesená",J452,0)</f>
        <v>0</v>
      </c>
      <c r="BI452" s="227">
        <f>IF(N452="nulová",J452,0)</f>
        <v>0</v>
      </c>
      <c r="BJ452" s="17" t="s">
        <v>84</v>
      </c>
      <c r="BK452" s="227">
        <f>ROUND(I452*H452,2)</f>
        <v>0</v>
      </c>
      <c r="BL452" s="17" t="s">
        <v>202</v>
      </c>
      <c r="BM452" s="226" t="s">
        <v>985</v>
      </c>
    </row>
    <row r="453" s="2" customFormat="1" ht="16.5" customHeight="1">
      <c r="A453" s="39"/>
      <c r="B453" s="40"/>
      <c r="C453" s="214" t="s">
        <v>986</v>
      </c>
      <c r="D453" s="214" t="s">
        <v>197</v>
      </c>
      <c r="E453" s="215" t="s">
        <v>987</v>
      </c>
      <c r="F453" s="216" t="s">
        <v>988</v>
      </c>
      <c r="G453" s="217" t="s">
        <v>262</v>
      </c>
      <c r="H453" s="218">
        <v>12</v>
      </c>
      <c r="I453" s="219"/>
      <c r="J453" s="220">
        <f>ROUND(I453*H453,2)</f>
        <v>0</v>
      </c>
      <c r="K453" s="216" t="s">
        <v>200</v>
      </c>
      <c r="L453" s="221"/>
      <c r="M453" s="222" t="s">
        <v>32</v>
      </c>
      <c r="N453" s="223" t="s">
        <v>48</v>
      </c>
      <c r="O453" s="85"/>
      <c r="P453" s="224">
        <f>O453*H453</f>
        <v>0</v>
      </c>
      <c r="Q453" s="224">
        <v>0</v>
      </c>
      <c r="R453" s="224">
        <f>Q453*H453</f>
        <v>0</v>
      </c>
      <c r="S453" s="224">
        <v>0</v>
      </c>
      <c r="T453" s="225">
        <f>S453*H453</f>
        <v>0</v>
      </c>
      <c r="U453" s="39"/>
      <c r="V453" s="39"/>
      <c r="W453" s="39"/>
      <c r="X453" s="39"/>
      <c r="Y453" s="39"/>
      <c r="Z453" s="39"/>
      <c r="AA453" s="39"/>
      <c r="AB453" s="39"/>
      <c r="AC453" s="39"/>
      <c r="AD453" s="39"/>
      <c r="AE453" s="39"/>
      <c r="AR453" s="226" t="s">
        <v>201</v>
      </c>
      <c r="AT453" s="226" t="s">
        <v>197</v>
      </c>
      <c r="AU453" s="226" t="s">
        <v>84</v>
      </c>
      <c r="AY453" s="17" t="s">
        <v>194</v>
      </c>
      <c r="BE453" s="227">
        <f>IF(N453="základní",J453,0)</f>
        <v>0</v>
      </c>
      <c r="BF453" s="227">
        <f>IF(N453="snížená",J453,0)</f>
        <v>0</v>
      </c>
      <c r="BG453" s="227">
        <f>IF(N453="zákl. přenesená",J453,0)</f>
        <v>0</v>
      </c>
      <c r="BH453" s="227">
        <f>IF(N453="sníž. přenesená",J453,0)</f>
        <v>0</v>
      </c>
      <c r="BI453" s="227">
        <f>IF(N453="nulová",J453,0)</f>
        <v>0</v>
      </c>
      <c r="BJ453" s="17" t="s">
        <v>84</v>
      </c>
      <c r="BK453" s="227">
        <f>ROUND(I453*H453,2)</f>
        <v>0</v>
      </c>
      <c r="BL453" s="17" t="s">
        <v>202</v>
      </c>
      <c r="BM453" s="226" t="s">
        <v>989</v>
      </c>
    </row>
    <row r="454" s="2" customFormat="1" ht="16.5" customHeight="1">
      <c r="A454" s="39"/>
      <c r="B454" s="40"/>
      <c r="C454" s="214" t="s">
        <v>990</v>
      </c>
      <c r="D454" s="214" t="s">
        <v>197</v>
      </c>
      <c r="E454" s="215" t="s">
        <v>991</v>
      </c>
      <c r="F454" s="216" t="s">
        <v>992</v>
      </c>
      <c r="G454" s="217" t="s">
        <v>262</v>
      </c>
      <c r="H454" s="218">
        <v>12</v>
      </c>
      <c r="I454" s="219"/>
      <c r="J454" s="220">
        <f>ROUND(I454*H454,2)</f>
        <v>0</v>
      </c>
      <c r="K454" s="216" t="s">
        <v>200</v>
      </c>
      <c r="L454" s="221"/>
      <c r="M454" s="222" t="s">
        <v>32</v>
      </c>
      <c r="N454" s="223" t="s">
        <v>48</v>
      </c>
      <c r="O454" s="85"/>
      <c r="P454" s="224">
        <f>O454*H454</f>
        <v>0</v>
      </c>
      <c r="Q454" s="224">
        <v>0</v>
      </c>
      <c r="R454" s="224">
        <f>Q454*H454</f>
        <v>0</v>
      </c>
      <c r="S454" s="224">
        <v>0</v>
      </c>
      <c r="T454" s="225">
        <f>S454*H454</f>
        <v>0</v>
      </c>
      <c r="U454" s="39"/>
      <c r="V454" s="39"/>
      <c r="W454" s="39"/>
      <c r="X454" s="39"/>
      <c r="Y454" s="39"/>
      <c r="Z454" s="39"/>
      <c r="AA454" s="39"/>
      <c r="AB454" s="39"/>
      <c r="AC454" s="39"/>
      <c r="AD454" s="39"/>
      <c r="AE454" s="39"/>
      <c r="AR454" s="226" t="s">
        <v>201</v>
      </c>
      <c r="AT454" s="226" t="s">
        <v>197</v>
      </c>
      <c r="AU454" s="226" t="s">
        <v>84</v>
      </c>
      <c r="AY454" s="17" t="s">
        <v>194</v>
      </c>
      <c r="BE454" s="227">
        <f>IF(N454="základní",J454,0)</f>
        <v>0</v>
      </c>
      <c r="BF454" s="227">
        <f>IF(N454="snížená",J454,0)</f>
        <v>0</v>
      </c>
      <c r="BG454" s="227">
        <f>IF(N454="zákl. přenesená",J454,0)</f>
        <v>0</v>
      </c>
      <c r="BH454" s="227">
        <f>IF(N454="sníž. přenesená",J454,0)</f>
        <v>0</v>
      </c>
      <c r="BI454" s="227">
        <f>IF(N454="nulová",J454,0)</f>
        <v>0</v>
      </c>
      <c r="BJ454" s="17" t="s">
        <v>84</v>
      </c>
      <c r="BK454" s="227">
        <f>ROUND(I454*H454,2)</f>
        <v>0</v>
      </c>
      <c r="BL454" s="17" t="s">
        <v>202</v>
      </c>
      <c r="BM454" s="226" t="s">
        <v>993</v>
      </c>
    </row>
    <row r="455" s="2" customFormat="1" ht="16.5" customHeight="1">
      <c r="A455" s="39"/>
      <c r="B455" s="40"/>
      <c r="C455" s="261" t="s">
        <v>994</v>
      </c>
      <c r="D455" s="261" t="s">
        <v>222</v>
      </c>
      <c r="E455" s="262" t="s">
        <v>995</v>
      </c>
      <c r="F455" s="263" t="s">
        <v>996</v>
      </c>
      <c r="G455" s="264" t="s">
        <v>262</v>
      </c>
      <c r="H455" s="265">
        <v>12</v>
      </c>
      <c r="I455" s="266"/>
      <c r="J455" s="267">
        <f>ROUND(I455*H455,2)</f>
        <v>0</v>
      </c>
      <c r="K455" s="263" t="s">
        <v>200</v>
      </c>
      <c r="L455" s="45"/>
      <c r="M455" s="268" t="s">
        <v>32</v>
      </c>
      <c r="N455" s="269" t="s">
        <v>48</v>
      </c>
      <c r="O455" s="85"/>
      <c r="P455" s="224">
        <f>O455*H455</f>
        <v>0</v>
      </c>
      <c r="Q455" s="224">
        <v>0</v>
      </c>
      <c r="R455" s="224">
        <f>Q455*H455</f>
        <v>0</v>
      </c>
      <c r="S455" s="224">
        <v>0</v>
      </c>
      <c r="T455" s="225">
        <f>S455*H455</f>
        <v>0</v>
      </c>
      <c r="U455" s="39"/>
      <c r="V455" s="39"/>
      <c r="W455" s="39"/>
      <c r="X455" s="39"/>
      <c r="Y455" s="39"/>
      <c r="Z455" s="39"/>
      <c r="AA455" s="39"/>
      <c r="AB455" s="39"/>
      <c r="AC455" s="39"/>
      <c r="AD455" s="39"/>
      <c r="AE455" s="39"/>
      <c r="AR455" s="226" t="s">
        <v>208</v>
      </c>
      <c r="AT455" s="226" t="s">
        <v>222</v>
      </c>
      <c r="AU455" s="226" t="s">
        <v>84</v>
      </c>
      <c r="AY455" s="17" t="s">
        <v>194</v>
      </c>
      <c r="BE455" s="227">
        <f>IF(N455="základní",J455,0)</f>
        <v>0</v>
      </c>
      <c r="BF455" s="227">
        <f>IF(N455="snížená",J455,0)</f>
        <v>0</v>
      </c>
      <c r="BG455" s="227">
        <f>IF(N455="zákl. přenesená",J455,0)</f>
        <v>0</v>
      </c>
      <c r="BH455" s="227">
        <f>IF(N455="sníž. přenesená",J455,0)</f>
        <v>0</v>
      </c>
      <c r="BI455" s="227">
        <f>IF(N455="nulová",J455,0)</f>
        <v>0</v>
      </c>
      <c r="BJ455" s="17" t="s">
        <v>84</v>
      </c>
      <c r="BK455" s="227">
        <f>ROUND(I455*H455,2)</f>
        <v>0</v>
      </c>
      <c r="BL455" s="17" t="s">
        <v>208</v>
      </c>
      <c r="BM455" s="226" t="s">
        <v>997</v>
      </c>
    </row>
    <row r="456" s="2" customFormat="1" ht="16.5" customHeight="1">
      <c r="A456" s="39"/>
      <c r="B456" s="40"/>
      <c r="C456" s="214" t="s">
        <v>998</v>
      </c>
      <c r="D456" s="214" t="s">
        <v>197</v>
      </c>
      <c r="E456" s="215" t="s">
        <v>999</v>
      </c>
      <c r="F456" s="216" t="s">
        <v>1000</v>
      </c>
      <c r="G456" s="217" t="s">
        <v>262</v>
      </c>
      <c r="H456" s="218">
        <v>12</v>
      </c>
      <c r="I456" s="219"/>
      <c r="J456" s="220">
        <f>ROUND(I456*H456,2)</f>
        <v>0</v>
      </c>
      <c r="K456" s="216" t="s">
        <v>200</v>
      </c>
      <c r="L456" s="221"/>
      <c r="M456" s="222" t="s">
        <v>32</v>
      </c>
      <c r="N456" s="223" t="s">
        <v>48</v>
      </c>
      <c r="O456" s="85"/>
      <c r="P456" s="224">
        <f>O456*H456</f>
        <v>0</v>
      </c>
      <c r="Q456" s="224">
        <v>0</v>
      </c>
      <c r="R456" s="224">
        <f>Q456*H456</f>
        <v>0</v>
      </c>
      <c r="S456" s="224">
        <v>0</v>
      </c>
      <c r="T456" s="225">
        <f>S456*H456</f>
        <v>0</v>
      </c>
      <c r="U456" s="39"/>
      <c r="V456" s="39"/>
      <c r="W456" s="39"/>
      <c r="X456" s="39"/>
      <c r="Y456" s="39"/>
      <c r="Z456" s="39"/>
      <c r="AA456" s="39"/>
      <c r="AB456" s="39"/>
      <c r="AC456" s="39"/>
      <c r="AD456" s="39"/>
      <c r="AE456" s="39"/>
      <c r="AR456" s="226" t="s">
        <v>524</v>
      </c>
      <c r="AT456" s="226" t="s">
        <v>197</v>
      </c>
      <c r="AU456" s="226" t="s">
        <v>84</v>
      </c>
      <c r="AY456" s="17" t="s">
        <v>194</v>
      </c>
      <c r="BE456" s="227">
        <f>IF(N456="základní",J456,0)</f>
        <v>0</v>
      </c>
      <c r="BF456" s="227">
        <f>IF(N456="snížená",J456,0)</f>
        <v>0</v>
      </c>
      <c r="BG456" s="227">
        <f>IF(N456="zákl. přenesená",J456,0)</f>
        <v>0</v>
      </c>
      <c r="BH456" s="227">
        <f>IF(N456="sníž. přenesená",J456,0)</f>
        <v>0</v>
      </c>
      <c r="BI456" s="227">
        <f>IF(N456="nulová",J456,0)</f>
        <v>0</v>
      </c>
      <c r="BJ456" s="17" t="s">
        <v>84</v>
      </c>
      <c r="BK456" s="227">
        <f>ROUND(I456*H456,2)</f>
        <v>0</v>
      </c>
      <c r="BL456" s="17" t="s">
        <v>524</v>
      </c>
      <c r="BM456" s="226" t="s">
        <v>1001</v>
      </c>
    </row>
    <row r="457" s="2" customFormat="1" ht="16.5" customHeight="1">
      <c r="A457" s="39"/>
      <c r="B457" s="40"/>
      <c r="C457" s="214" t="s">
        <v>1002</v>
      </c>
      <c r="D457" s="214" t="s">
        <v>197</v>
      </c>
      <c r="E457" s="215" t="s">
        <v>1003</v>
      </c>
      <c r="F457" s="216" t="s">
        <v>1004</v>
      </c>
      <c r="G457" s="217" t="s">
        <v>262</v>
      </c>
      <c r="H457" s="218">
        <v>12</v>
      </c>
      <c r="I457" s="219"/>
      <c r="J457" s="220">
        <f>ROUND(I457*H457,2)</f>
        <v>0</v>
      </c>
      <c r="K457" s="216" t="s">
        <v>200</v>
      </c>
      <c r="L457" s="221"/>
      <c r="M457" s="222" t="s">
        <v>32</v>
      </c>
      <c r="N457" s="223" t="s">
        <v>48</v>
      </c>
      <c r="O457" s="85"/>
      <c r="P457" s="224">
        <f>O457*H457</f>
        <v>0</v>
      </c>
      <c r="Q457" s="224">
        <v>0</v>
      </c>
      <c r="R457" s="224">
        <f>Q457*H457</f>
        <v>0</v>
      </c>
      <c r="S457" s="224">
        <v>0</v>
      </c>
      <c r="T457" s="225">
        <f>S457*H457</f>
        <v>0</v>
      </c>
      <c r="U457" s="39"/>
      <c r="V457" s="39"/>
      <c r="W457" s="39"/>
      <c r="X457" s="39"/>
      <c r="Y457" s="39"/>
      <c r="Z457" s="39"/>
      <c r="AA457" s="39"/>
      <c r="AB457" s="39"/>
      <c r="AC457" s="39"/>
      <c r="AD457" s="39"/>
      <c r="AE457" s="39"/>
      <c r="AR457" s="226" t="s">
        <v>524</v>
      </c>
      <c r="AT457" s="226" t="s">
        <v>197</v>
      </c>
      <c r="AU457" s="226" t="s">
        <v>84</v>
      </c>
      <c r="AY457" s="17" t="s">
        <v>194</v>
      </c>
      <c r="BE457" s="227">
        <f>IF(N457="základní",J457,0)</f>
        <v>0</v>
      </c>
      <c r="BF457" s="227">
        <f>IF(N457="snížená",J457,0)</f>
        <v>0</v>
      </c>
      <c r="BG457" s="227">
        <f>IF(N457="zákl. přenesená",J457,0)</f>
        <v>0</v>
      </c>
      <c r="BH457" s="227">
        <f>IF(N457="sníž. přenesená",J457,0)</f>
        <v>0</v>
      </c>
      <c r="BI457" s="227">
        <f>IF(N457="nulová",J457,0)</f>
        <v>0</v>
      </c>
      <c r="BJ457" s="17" t="s">
        <v>84</v>
      </c>
      <c r="BK457" s="227">
        <f>ROUND(I457*H457,2)</f>
        <v>0</v>
      </c>
      <c r="BL457" s="17" t="s">
        <v>524</v>
      </c>
      <c r="BM457" s="226" t="s">
        <v>1005</v>
      </c>
    </row>
    <row r="458" s="2" customFormat="1" ht="16.5" customHeight="1">
      <c r="A458" s="39"/>
      <c r="B458" s="40"/>
      <c r="C458" s="214" t="s">
        <v>1006</v>
      </c>
      <c r="D458" s="214" t="s">
        <v>197</v>
      </c>
      <c r="E458" s="215" t="s">
        <v>1007</v>
      </c>
      <c r="F458" s="216" t="s">
        <v>1008</v>
      </c>
      <c r="G458" s="217" t="s">
        <v>262</v>
      </c>
      <c r="H458" s="218">
        <v>12</v>
      </c>
      <c r="I458" s="219"/>
      <c r="J458" s="220">
        <f>ROUND(I458*H458,2)</f>
        <v>0</v>
      </c>
      <c r="K458" s="216" t="s">
        <v>200</v>
      </c>
      <c r="L458" s="221"/>
      <c r="M458" s="222" t="s">
        <v>32</v>
      </c>
      <c r="N458" s="223" t="s">
        <v>48</v>
      </c>
      <c r="O458" s="85"/>
      <c r="P458" s="224">
        <f>O458*H458</f>
        <v>0</v>
      </c>
      <c r="Q458" s="224">
        <v>0</v>
      </c>
      <c r="R458" s="224">
        <f>Q458*H458</f>
        <v>0</v>
      </c>
      <c r="S458" s="224">
        <v>0</v>
      </c>
      <c r="T458" s="225">
        <f>S458*H458</f>
        <v>0</v>
      </c>
      <c r="U458" s="39"/>
      <c r="V458" s="39"/>
      <c r="W458" s="39"/>
      <c r="X458" s="39"/>
      <c r="Y458" s="39"/>
      <c r="Z458" s="39"/>
      <c r="AA458" s="39"/>
      <c r="AB458" s="39"/>
      <c r="AC458" s="39"/>
      <c r="AD458" s="39"/>
      <c r="AE458" s="39"/>
      <c r="AR458" s="226" t="s">
        <v>524</v>
      </c>
      <c r="AT458" s="226" t="s">
        <v>197</v>
      </c>
      <c r="AU458" s="226" t="s">
        <v>84</v>
      </c>
      <c r="AY458" s="17" t="s">
        <v>194</v>
      </c>
      <c r="BE458" s="227">
        <f>IF(N458="základní",J458,0)</f>
        <v>0</v>
      </c>
      <c r="BF458" s="227">
        <f>IF(N458="snížená",J458,0)</f>
        <v>0</v>
      </c>
      <c r="BG458" s="227">
        <f>IF(N458="zákl. přenesená",J458,0)</f>
        <v>0</v>
      </c>
      <c r="BH458" s="227">
        <f>IF(N458="sníž. přenesená",J458,0)</f>
        <v>0</v>
      </c>
      <c r="BI458" s="227">
        <f>IF(N458="nulová",J458,0)</f>
        <v>0</v>
      </c>
      <c r="BJ458" s="17" t="s">
        <v>84</v>
      </c>
      <c r="BK458" s="227">
        <f>ROUND(I458*H458,2)</f>
        <v>0</v>
      </c>
      <c r="BL458" s="17" t="s">
        <v>524</v>
      </c>
      <c r="BM458" s="226" t="s">
        <v>1009</v>
      </c>
    </row>
    <row r="459" s="2" customFormat="1" ht="24.15" customHeight="1">
      <c r="A459" s="39"/>
      <c r="B459" s="40"/>
      <c r="C459" s="261" t="s">
        <v>1010</v>
      </c>
      <c r="D459" s="261" t="s">
        <v>222</v>
      </c>
      <c r="E459" s="262" t="s">
        <v>1011</v>
      </c>
      <c r="F459" s="263" t="s">
        <v>1012</v>
      </c>
      <c r="G459" s="264" t="s">
        <v>262</v>
      </c>
      <c r="H459" s="265">
        <v>12</v>
      </c>
      <c r="I459" s="266"/>
      <c r="J459" s="267">
        <f>ROUND(I459*H459,2)</f>
        <v>0</v>
      </c>
      <c r="K459" s="263" t="s">
        <v>200</v>
      </c>
      <c r="L459" s="45"/>
      <c r="M459" s="268" t="s">
        <v>32</v>
      </c>
      <c r="N459" s="269" t="s">
        <v>48</v>
      </c>
      <c r="O459" s="85"/>
      <c r="P459" s="224">
        <f>O459*H459</f>
        <v>0</v>
      </c>
      <c r="Q459" s="224">
        <v>0</v>
      </c>
      <c r="R459" s="224">
        <f>Q459*H459</f>
        <v>0</v>
      </c>
      <c r="S459" s="224">
        <v>0</v>
      </c>
      <c r="T459" s="225">
        <f>S459*H459</f>
        <v>0</v>
      </c>
      <c r="U459" s="39"/>
      <c r="V459" s="39"/>
      <c r="W459" s="39"/>
      <c r="X459" s="39"/>
      <c r="Y459" s="39"/>
      <c r="Z459" s="39"/>
      <c r="AA459" s="39"/>
      <c r="AB459" s="39"/>
      <c r="AC459" s="39"/>
      <c r="AD459" s="39"/>
      <c r="AE459" s="39"/>
      <c r="AR459" s="226" t="s">
        <v>208</v>
      </c>
      <c r="AT459" s="226" t="s">
        <v>222</v>
      </c>
      <c r="AU459" s="226" t="s">
        <v>84</v>
      </c>
      <c r="AY459" s="17" t="s">
        <v>194</v>
      </c>
      <c r="BE459" s="227">
        <f>IF(N459="základní",J459,0)</f>
        <v>0</v>
      </c>
      <c r="BF459" s="227">
        <f>IF(N459="snížená",J459,0)</f>
        <v>0</v>
      </c>
      <c r="BG459" s="227">
        <f>IF(N459="zákl. přenesená",J459,0)</f>
        <v>0</v>
      </c>
      <c r="BH459" s="227">
        <f>IF(N459="sníž. přenesená",J459,0)</f>
        <v>0</v>
      </c>
      <c r="BI459" s="227">
        <f>IF(N459="nulová",J459,0)</f>
        <v>0</v>
      </c>
      <c r="BJ459" s="17" t="s">
        <v>84</v>
      </c>
      <c r="BK459" s="227">
        <f>ROUND(I459*H459,2)</f>
        <v>0</v>
      </c>
      <c r="BL459" s="17" t="s">
        <v>208</v>
      </c>
      <c r="BM459" s="226" t="s">
        <v>1013</v>
      </c>
    </row>
    <row r="460" s="2" customFormat="1" ht="16.5" customHeight="1">
      <c r="A460" s="39"/>
      <c r="B460" s="40"/>
      <c r="C460" s="214" t="s">
        <v>1014</v>
      </c>
      <c r="D460" s="214" t="s">
        <v>197</v>
      </c>
      <c r="E460" s="215" t="s">
        <v>1015</v>
      </c>
      <c r="F460" s="216" t="s">
        <v>1016</v>
      </c>
      <c r="G460" s="217" t="s">
        <v>262</v>
      </c>
      <c r="H460" s="218">
        <v>1</v>
      </c>
      <c r="I460" s="219"/>
      <c r="J460" s="220">
        <f>ROUND(I460*H460,2)</f>
        <v>0</v>
      </c>
      <c r="K460" s="216" t="s">
        <v>200</v>
      </c>
      <c r="L460" s="221"/>
      <c r="M460" s="222" t="s">
        <v>32</v>
      </c>
      <c r="N460" s="223" t="s">
        <v>48</v>
      </c>
      <c r="O460" s="85"/>
      <c r="P460" s="224">
        <f>O460*H460</f>
        <v>0</v>
      </c>
      <c r="Q460" s="224">
        <v>0</v>
      </c>
      <c r="R460" s="224">
        <f>Q460*H460</f>
        <v>0</v>
      </c>
      <c r="S460" s="224">
        <v>0</v>
      </c>
      <c r="T460" s="225">
        <f>S460*H460</f>
        <v>0</v>
      </c>
      <c r="U460" s="39"/>
      <c r="V460" s="39"/>
      <c r="W460" s="39"/>
      <c r="X460" s="39"/>
      <c r="Y460" s="39"/>
      <c r="Z460" s="39"/>
      <c r="AA460" s="39"/>
      <c r="AB460" s="39"/>
      <c r="AC460" s="39"/>
      <c r="AD460" s="39"/>
      <c r="AE460" s="39"/>
      <c r="AR460" s="226" t="s">
        <v>201</v>
      </c>
      <c r="AT460" s="226" t="s">
        <v>197</v>
      </c>
      <c r="AU460" s="226" t="s">
        <v>84</v>
      </c>
      <c r="AY460" s="17" t="s">
        <v>194</v>
      </c>
      <c r="BE460" s="227">
        <f>IF(N460="základní",J460,0)</f>
        <v>0</v>
      </c>
      <c r="BF460" s="227">
        <f>IF(N460="snížená",J460,0)</f>
        <v>0</v>
      </c>
      <c r="BG460" s="227">
        <f>IF(N460="zákl. přenesená",J460,0)</f>
        <v>0</v>
      </c>
      <c r="BH460" s="227">
        <f>IF(N460="sníž. přenesená",J460,0)</f>
        <v>0</v>
      </c>
      <c r="BI460" s="227">
        <f>IF(N460="nulová",J460,0)</f>
        <v>0</v>
      </c>
      <c r="BJ460" s="17" t="s">
        <v>84</v>
      </c>
      <c r="BK460" s="227">
        <f>ROUND(I460*H460,2)</f>
        <v>0</v>
      </c>
      <c r="BL460" s="17" t="s">
        <v>202</v>
      </c>
      <c r="BM460" s="226" t="s">
        <v>1017</v>
      </c>
    </row>
    <row r="461" s="12" customFormat="1" ht="22.8" customHeight="1">
      <c r="A461" s="12"/>
      <c r="B461" s="198"/>
      <c r="C461" s="199"/>
      <c r="D461" s="200" t="s">
        <v>76</v>
      </c>
      <c r="E461" s="212" t="s">
        <v>1018</v>
      </c>
      <c r="F461" s="212" t="s">
        <v>1019</v>
      </c>
      <c r="G461" s="199"/>
      <c r="H461" s="199"/>
      <c r="I461" s="202"/>
      <c r="J461" s="213">
        <f>BK461</f>
        <v>0</v>
      </c>
      <c r="K461" s="199"/>
      <c r="L461" s="204"/>
      <c r="M461" s="205"/>
      <c r="N461" s="206"/>
      <c r="O461" s="206"/>
      <c r="P461" s="207">
        <f>SUM(P462:P530)</f>
        <v>0</v>
      </c>
      <c r="Q461" s="206"/>
      <c r="R461" s="207">
        <f>SUM(R462:R530)</f>
        <v>0</v>
      </c>
      <c r="S461" s="206"/>
      <c r="T461" s="208">
        <f>SUM(T462:T530)</f>
        <v>0</v>
      </c>
      <c r="U461" s="12"/>
      <c r="V461" s="12"/>
      <c r="W461" s="12"/>
      <c r="X461" s="12"/>
      <c r="Y461" s="12"/>
      <c r="Z461" s="12"/>
      <c r="AA461" s="12"/>
      <c r="AB461" s="12"/>
      <c r="AC461" s="12"/>
      <c r="AD461" s="12"/>
      <c r="AE461" s="12"/>
      <c r="AR461" s="209" t="s">
        <v>84</v>
      </c>
      <c r="AT461" s="210" t="s">
        <v>76</v>
      </c>
      <c r="AU461" s="210" t="s">
        <v>84</v>
      </c>
      <c r="AY461" s="209" t="s">
        <v>194</v>
      </c>
      <c r="BK461" s="211">
        <f>SUM(BK462:BK530)</f>
        <v>0</v>
      </c>
    </row>
    <row r="462" s="2" customFormat="1" ht="16.5" customHeight="1">
      <c r="A462" s="39"/>
      <c r="B462" s="40"/>
      <c r="C462" s="214" t="s">
        <v>1020</v>
      </c>
      <c r="D462" s="214" t="s">
        <v>197</v>
      </c>
      <c r="E462" s="215" t="s">
        <v>1021</v>
      </c>
      <c r="F462" s="216" t="s">
        <v>1022</v>
      </c>
      <c r="G462" s="217" t="s">
        <v>262</v>
      </c>
      <c r="H462" s="218">
        <v>1</v>
      </c>
      <c r="I462" s="219"/>
      <c r="J462" s="220">
        <f>ROUND(I462*H462,2)</f>
        <v>0</v>
      </c>
      <c r="K462" s="216" t="s">
        <v>200</v>
      </c>
      <c r="L462" s="221"/>
      <c r="M462" s="222" t="s">
        <v>32</v>
      </c>
      <c r="N462" s="223" t="s">
        <v>48</v>
      </c>
      <c r="O462" s="85"/>
      <c r="P462" s="224">
        <f>O462*H462</f>
        <v>0</v>
      </c>
      <c r="Q462" s="224">
        <v>0</v>
      </c>
      <c r="R462" s="224">
        <f>Q462*H462</f>
        <v>0</v>
      </c>
      <c r="S462" s="224">
        <v>0</v>
      </c>
      <c r="T462" s="225">
        <f>S462*H462</f>
        <v>0</v>
      </c>
      <c r="U462" s="39"/>
      <c r="V462" s="39"/>
      <c r="W462" s="39"/>
      <c r="X462" s="39"/>
      <c r="Y462" s="39"/>
      <c r="Z462" s="39"/>
      <c r="AA462" s="39"/>
      <c r="AB462" s="39"/>
      <c r="AC462" s="39"/>
      <c r="AD462" s="39"/>
      <c r="AE462" s="39"/>
      <c r="AR462" s="226" t="s">
        <v>201</v>
      </c>
      <c r="AT462" s="226" t="s">
        <v>197</v>
      </c>
      <c r="AU462" s="226" t="s">
        <v>86</v>
      </c>
      <c r="AY462" s="17" t="s">
        <v>194</v>
      </c>
      <c r="BE462" s="227">
        <f>IF(N462="základní",J462,0)</f>
        <v>0</v>
      </c>
      <c r="BF462" s="227">
        <f>IF(N462="snížená",J462,0)</f>
        <v>0</v>
      </c>
      <c r="BG462" s="227">
        <f>IF(N462="zákl. přenesená",J462,0)</f>
        <v>0</v>
      </c>
      <c r="BH462" s="227">
        <f>IF(N462="sníž. přenesená",J462,0)</f>
        <v>0</v>
      </c>
      <c r="BI462" s="227">
        <f>IF(N462="nulová",J462,0)</f>
        <v>0</v>
      </c>
      <c r="BJ462" s="17" t="s">
        <v>84</v>
      </c>
      <c r="BK462" s="227">
        <f>ROUND(I462*H462,2)</f>
        <v>0</v>
      </c>
      <c r="BL462" s="17" t="s">
        <v>202</v>
      </c>
      <c r="BM462" s="226" t="s">
        <v>1023</v>
      </c>
    </row>
    <row r="463" s="2" customFormat="1" ht="16.5" customHeight="1">
      <c r="A463" s="39"/>
      <c r="B463" s="40"/>
      <c r="C463" s="214" t="s">
        <v>1024</v>
      </c>
      <c r="D463" s="214" t="s">
        <v>197</v>
      </c>
      <c r="E463" s="215" t="s">
        <v>1025</v>
      </c>
      <c r="F463" s="216" t="s">
        <v>1026</v>
      </c>
      <c r="G463" s="217" t="s">
        <v>262</v>
      </c>
      <c r="H463" s="218">
        <v>1</v>
      </c>
      <c r="I463" s="219"/>
      <c r="J463" s="220">
        <f>ROUND(I463*H463,2)</f>
        <v>0</v>
      </c>
      <c r="K463" s="216" t="s">
        <v>200</v>
      </c>
      <c r="L463" s="221"/>
      <c r="M463" s="222" t="s">
        <v>32</v>
      </c>
      <c r="N463" s="223" t="s">
        <v>48</v>
      </c>
      <c r="O463" s="85"/>
      <c r="P463" s="224">
        <f>O463*H463</f>
        <v>0</v>
      </c>
      <c r="Q463" s="224">
        <v>0</v>
      </c>
      <c r="R463" s="224">
        <f>Q463*H463</f>
        <v>0</v>
      </c>
      <c r="S463" s="224">
        <v>0</v>
      </c>
      <c r="T463" s="225">
        <f>S463*H463</f>
        <v>0</v>
      </c>
      <c r="U463" s="39"/>
      <c r="V463" s="39"/>
      <c r="W463" s="39"/>
      <c r="X463" s="39"/>
      <c r="Y463" s="39"/>
      <c r="Z463" s="39"/>
      <c r="AA463" s="39"/>
      <c r="AB463" s="39"/>
      <c r="AC463" s="39"/>
      <c r="AD463" s="39"/>
      <c r="AE463" s="39"/>
      <c r="AR463" s="226" t="s">
        <v>201</v>
      </c>
      <c r="AT463" s="226" t="s">
        <v>197</v>
      </c>
      <c r="AU463" s="226" t="s">
        <v>86</v>
      </c>
      <c r="AY463" s="17" t="s">
        <v>194</v>
      </c>
      <c r="BE463" s="227">
        <f>IF(N463="základní",J463,0)</f>
        <v>0</v>
      </c>
      <c r="BF463" s="227">
        <f>IF(N463="snížená",J463,0)</f>
        <v>0</v>
      </c>
      <c r="BG463" s="227">
        <f>IF(N463="zákl. přenesená",J463,0)</f>
        <v>0</v>
      </c>
      <c r="BH463" s="227">
        <f>IF(N463="sníž. přenesená",J463,0)</f>
        <v>0</v>
      </c>
      <c r="BI463" s="227">
        <f>IF(N463="nulová",J463,0)</f>
        <v>0</v>
      </c>
      <c r="BJ463" s="17" t="s">
        <v>84</v>
      </c>
      <c r="BK463" s="227">
        <f>ROUND(I463*H463,2)</f>
        <v>0</v>
      </c>
      <c r="BL463" s="17" t="s">
        <v>202</v>
      </c>
      <c r="BM463" s="226" t="s">
        <v>1027</v>
      </c>
    </row>
    <row r="464" s="2" customFormat="1" ht="16.5" customHeight="1">
      <c r="A464" s="39"/>
      <c r="B464" s="40"/>
      <c r="C464" s="214" t="s">
        <v>1028</v>
      </c>
      <c r="D464" s="214" t="s">
        <v>197</v>
      </c>
      <c r="E464" s="215" t="s">
        <v>1029</v>
      </c>
      <c r="F464" s="216" t="s">
        <v>1030</v>
      </c>
      <c r="G464" s="217" t="s">
        <v>262</v>
      </c>
      <c r="H464" s="218">
        <v>1</v>
      </c>
      <c r="I464" s="219"/>
      <c r="J464" s="220">
        <f>ROUND(I464*H464,2)</f>
        <v>0</v>
      </c>
      <c r="K464" s="216" t="s">
        <v>200</v>
      </c>
      <c r="L464" s="221"/>
      <c r="M464" s="222" t="s">
        <v>32</v>
      </c>
      <c r="N464" s="223" t="s">
        <v>48</v>
      </c>
      <c r="O464" s="85"/>
      <c r="P464" s="224">
        <f>O464*H464</f>
        <v>0</v>
      </c>
      <c r="Q464" s="224">
        <v>0</v>
      </c>
      <c r="R464" s="224">
        <f>Q464*H464</f>
        <v>0</v>
      </c>
      <c r="S464" s="224">
        <v>0</v>
      </c>
      <c r="T464" s="225">
        <f>S464*H464</f>
        <v>0</v>
      </c>
      <c r="U464" s="39"/>
      <c r="V464" s="39"/>
      <c r="W464" s="39"/>
      <c r="X464" s="39"/>
      <c r="Y464" s="39"/>
      <c r="Z464" s="39"/>
      <c r="AA464" s="39"/>
      <c r="AB464" s="39"/>
      <c r="AC464" s="39"/>
      <c r="AD464" s="39"/>
      <c r="AE464" s="39"/>
      <c r="AR464" s="226" t="s">
        <v>524</v>
      </c>
      <c r="AT464" s="226" t="s">
        <v>197</v>
      </c>
      <c r="AU464" s="226" t="s">
        <v>86</v>
      </c>
      <c r="AY464" s="17" t="s">
        <v>194</v>
      </c>
      <c r="BE464" s="227">
        <f>IF(N464="základní",J464,0)</f>
        <v>0</v>
      </c>
      <c r="BF464" s="227">
        <f>IF(N464="snížená",J464,0)</f>
        <v>0</v>
      </c>
      <c r="BG464" s="227">
        <f>IF(N464="zákl. přenesená",J464,0)</f>
        <v>0</v>
      </c>
      <c r="BH464" s="227">
        <f>IF(N464="sníž. přenesená",J464,0)</f>
        <v>0</v>
      </c>
      <c r="BI464" s="227">
        <f>IF(N464="nulová",J464,0)</f>
        <v>0</v>
      </c>
      <c r="BJ464" s="17" t="s">
        <v>84</v>
      </c>
      <c r="BK464" s="227">
        <f>ROUND(I464*H464,2)</f>
        <v>0</v>
      </c>
      <c r="BL464" s="17" t="s">
        <v>524</v>
      </c>
      <c r="BM464" s="226" t="s">
        <v>1031</v>
      </c>
    </row>
    <row r="465" s="2" customFormat="1">
      <c r="A465" s="39"/>
      <c r="B465" s="40"/>
      <c r="C465" s="41"/>
      <c r="D465" s="230" t="s">
        <v>226</v>
      </c>
      <c r="E465" s="41"/>
      <c r="F465" s="270" t="s">
        <v>1032</v>
      </c>
      <c r="G465" s="41"/>
      <c r="H465" s="41"/>
      <c r="I465" s="271"/>
      <c r="J465" s="41"/>
      <c r="K465" s="41"/>
      <c r="L465" s="45"/>
      <c r="M465" s="272"/>
      <c r="N465" s="273"/>
      <c r="O465" s="85"/>
      <c r="P465" s="85"/>
      <c r="Q465" s="85"/>
      <c r="R465" s="85"/>
      <c r="S465" s="85"/>
      <c r="T465" s="86"/>
      <c r="U465" s="39"/>
      <c r="V465" s="39"/>
      <c r="W465" s="39"/>
      <c r="X465" s="39"/>
      <c r="Y465" s="39"/>
      <c r="Z465" s="39"/>
      <c r="AA465" s="39"/>
      <c r="AB465" s="39"/>
      <c r="AC465" s="39"/>
      <c r="AD465" s="39"/>
      <c r="AE465" s="39"/>
      <c r="AT465" s="17" t="s">
        <v>226</v>
      </c>
      <c r="AU465" s="17" t="s">
        <v>86</v>
      </c>
    </row>
    <row r="466" s="2" customFormat="1" ht="16.5" customHeight="1">
      <c r="A466" s="39"/>
      <c r="B466" s="40"/>
      <c r="C466" s="214" t="s">
        <v>1033</v>
      </c>
      <c r="D466" s="214" t="s">
        <v>197</v>
      </c>
      <c r="E466" s="215" t="s">
        <v>1034</v>
      </c>
      <c r="F466" s="216" t="s">
        <v>1035</v>
      </c>
      <c r="G466" s="217" t="s">
        <v>262</v>
      </c>
      <c r="H466" s="218">
        <v>2</v>
      </c>
      <c r="I466" s="219"/>
      <c r="J466" s="220">
        <f>ROUND(I466*H466,2)</f>
        <v>0</v>
      </c>
      <c r="K466" s="216" t="s">
        <v>200</v>
      </c>
      <c r="L466" s="221"/>
      <c r="M466" s="222" t="s">
        <v>32</v>
      </c>
      <c r="N466" s="223" t="s">
        <v>48</v>
      </c>
      <c r="O466" s="85"/>
      <c r="P466" s="224">
        <f>O466*H466</f>
        <v>0</v>
      </c>
      <c r="Q466" s="224">
        <v>0</v>
      </c>
      <c r="R466" s="224">
        <f>Q466*H466</f>
        <v>0</v>
      </c>
      <c r="S466" s="224">
        <v>0</v>
      </c>
      <c r="T466" s="225">
        <f>S466*H466</f>
        <v>0</v>
      </c>
      <c r="U466" s="39"/>
      <c r="V466" s="39"/>
      <c r="W466" s="39"/>
      <c r="X466" s="39"/>
      <c r="Y466" s="39"/>
      <c r="Z466" s="39"/>
      <c r="AA466" s="39"/>
      <c r="AB466" s="39"/>
      <c r="AC466" s="39"/>
      <c r="AD466" s="39"/>
      <c r="AE466" s="39"/>
      <c r="AR466" s="226" t="s">
        <v>524</v>
      </c>
      <c r="AT466" s="226" t="s">
        <v>197</v>
      </c>
      <c r="AU466" s="226" t="s">
        <v>86</v>
      </c>
      <c r="AY466" s="17" t="s">
        <v>194</v>
      </c>
      <c r="BE466" s="227">
        <f>IF(N466="základní",J466,0)</f>
        <v>0</v>
      </c>
      <c r="BF466" s="227">
        <f>IF(N466="snížená",J466,0)</f>
        <v>0</v>
      </c>
      <c r="BG466" s="227">
        <f>IF(N466="zákl. přenesená",J466,0)</f>
        <v>0</v>
      </c>
      <c r="BH466" s="227">
        <f>IF(N466="sníž. přenesená",J466,0)</f>
        <v>0</v>
      </c>
      <c r="BI466" s="227">
        <f>IF(N466="nulová",J466,0)</f>
        <v>0</v>
      </c>
      <c r="BJ466" s="17" t="s">
        <v>84</v>
      </c>
      <c r="BK466" s="227">
        <f>ROUND(I466*H466,2)</f>
        <v>0</v>
      </c>
      <c r="BL466" s="17" t="s">
        <v>524</v>
      </c>
      <c r="BM466" s="226" t="s">
        <v>1036</v>
      </c>
    </row>
    <row r="467" s="2" customFormat="1">
      <c r="A467" s="39"/>
      <c r="B467" s="40"/>
      <c r="C467" s="41"/>
      <c r="D467" s="230" t="s">
        <v>226</v>
      </c>
      <c r="E467" s="41"/>
      <c r="F467" s="270" t="s">
        <v>1037</v>
      </c>
      <c r="G467" s="41"/>
      <c r="H467" s="41"/>
      <c r="I467" s="271"/>
      <c r="J467" s="41"/>
      <c r="K467" s="41"/>
      <c r="L467" s="45"/>
      <c r="M467" s="272"/>
      <c r="N467" s="273"/>
      <c r="O467" s="85"/>
      <c r="P467" s="85"/>
      <c r="Q467" s="85"/>
      <c r="R467" s="85"/>
      <c r="S467" s="85"/>
      <c r="T467" s="86"/>
      <c r="U467" s="39"/>
      <c r="V467" s="39"/>
      <c r="W467" s="39"/>
      <c r="X467" s="39"/>
      <c r="Y467" s="39"/>
      <c r="Z467" s="39"/>
      <c r="AA467" s="39"/>
      <c r="AB467" s="39"/>
      <c r="AC467" s="39"/>
      <c r="AD467" s="39"/>
      <c r="AE467" s="39"/>
      <c r="AT467" s="17" t="s">
        <v>226</v>
      </c>
      <c r="AU467" s="17" t="s">
        <v>86</v>
      </c>
    </row>
    <row r="468" s="2" customFormat="1" ht="16.5" customHeight="1">
      <c r="A468" s="39"/>
      <c r="B468" s="40"/>
      <c r="C468" s="214" t="s">
        <v>1038</v>
      </c>
      <c r="D468" s="214" t="s">
        <v>197</v>
      </c>
      <c r="E468" s="215" t="s">
        <v>1039</v>
      </c>
      <c r="F468" s="216" t="s">
        <v>1040</v>
      </c>
      <c r="G468" s="217" t="s">
        <v>262</v>
      </c>
      <c r="H468" s="218">
        <v>5</v>
      </c>
      <c r="I468" s="219"/>
      <c r="J468" s="220">
        <f>ROUND(I468*H468,2)</f>
        <v>0</v>
      </c>
      <c r="K468" s="216" t="s">
        <v>200</v>
      </c>
      <c r="L468" s="221"/>
      <c r="M468" s="222" t="s">
        <v>32</v>
      </c>
      <c r="N468" s="223" t="s">
        <v>48</v>
      </c>
      <c r="O468" s="85"/>
      <c r="P468" s="224">
        <f>O468*H468</f>
        <v>0</v>
      </c>
      <c r="Q468" s="224">
        <v>0</v>
      </c>
      <c r="R468" s="224">
        <f>Q468*H468</f>
        <v>0</v>
      </c>
      <c r="S468" s="224">
        <v>0</v>
      </c>
      <c r="T468" s="225">
        <f>S468*H468</f>
        <v>0</v>
      </c>
      <c r="U468" s="39"/>
      <c r="V468" s="39"/>
      <c r="W468" s="39"/>
      <c r="X468" s="39"/>
      <c r="Y468" s="39"/>
      <c r="Z468" s="39"/>
      <c r="AA468" s="39"/>
      <c r="AB468" s="39"/>
      <c r="AC468" s="39"/>
      <c r="AD468" s="39"/>
      <c r="AE468" s="39"/>
      <c r="AR468" s="226" t="s">
        <v>201</v>
      </c>
      <c r="AT468" s="226" t="s">
        <v>197</v>
      </c>
      <c r="AU468" s="226" t="s">
        <v>86</v>
      </c>
      <c r="AY468" s="17" t="s">
        <v>194</v>
      </c>
      <c r="BE468" s="227">
        <f>IF(N468="základní",J468,0)</f>
        <v>0</v>
      </c>
      <c r="BF468" s="227">
        <f>IF(N468="snížená",J468,0)</f>
        <v>0</v>
      </c>
      <c r="BG468" s="227">
        <f>IF(N468="zákl. přenesená",J468,0)</f>
        <v>0</v>
      </c>
      <c r="BH468" s="227">
        <f>IF(N468="sníž. přenesená",J468,0)</f>
        <v>0</v>
      </c>
      <c r="BI468" s="227">
        <f>IF(N468="nulová",J468,0)</f>
        <v>0</v>
      </c>
      <c r="BJ468" s="17" t="s">
        <v>84</v>
      </c>
      <c r="BK468" s="227">
        <f>ROUND(I468*H468,2)</f>
        <v>0</v>
      </c>
      <c r="BL468" s="17" t="s">
        <v>202</v>
      </c>
      <c r="BM468" s="226" t="s">
        <v>1041</v>
      </c>
    </row>
    <row r="469" s="13" customFormat="1">
      <c r="A469" s="13"/>
      <c r="B469" s="228"/>
      <c r="C469" s="229"/>
      <c r="D469" s="230" t="s">
        <v>204</v>
      </c>
      <c r="E469" s="231" t="s">
        <v>32</v>
      </c>
      <c r="F469" s="232" t="s">
        <v>1042</v>
      </c>
      <c r="G469" s="229"/>
      <c r="H469" s="231" t="s">
        <v>32</v>
      </c>
      <c r="I469" s="233"/>
      <c r="J469" s="229"/>
      <c r="K469" s="229"/>
      <c r="L469" s="234"/>
      <c r="M469" s="235"/>
      <c r="N469" s="236"/>
      <c r="O469" s="236"/>
      <c r="P469" s="236"/>
      <c r="Q469" s="236"/>
      <c r="R469" s="236"/>
      <c r="S469" s="236"/>
      <c r="T469" s="237"/>
      <c r="U469" s="13"/>
      <c r="V469" s="13"/>
      <c r="W469" s="13"/>
      <c r="X469" s="13"/>
      <c r="Y469" s="13"/>
      <c r="Z469" s="13"/>
      <c r="AA469" s="13"/>
      <c r="AB469" s="13"/>
      <c r="AC469" s="13"/>
      <c r="AD469" s="13"/>
      <c r="AE469" s="13"/>
      <c r="AT469" s="238" t="s">
        <v>204</v>
      </c>
      <c r="AU469" s="238" t="s">
        <v>86</v>
      </c>
      <c r="AV469" s="13" t="s">
        <v>84</v>
      </c>
      <c r="AW469" s="13" t="s">
        <v>39</v>
      </c>
      <c r="AX469" s="13" t="s">
        <v>77</v>
      </c>
      <c r="AY469" s="238" t="s">
        <v>194</v>
      </c>
    </row>
    <row r="470" s="14" customFormat="1">
      <c r="A470" s="14"/>
      <c r="B470" s="239"/>
      <c r="C470" s="240"/>
      <c r="D470" s="230" t="s">
        <v>204</v>
      </c>
      <c r="E470" s="241" t="s">
        <v>32</v>
      </c>
      <c r="F470" s="242" t="s">
        <v>86</v>
      </c>
      <c r="G470" s="240"/>
      <c r="H470" s="243">
        <v>2</v>
      </c>
      <c r="I470" s="244"/>
      <c r="J470" s="240"/>
      <c r="K470" s="240"/>
      <c r="L470" s="245"/>
      <c r="M470" s="246"/>
      <c r="N470" s="247"/>
      <c r="O470" s="247"/>
      <c r="P470" s="247"/>
      <c r="Q470" s="247"/>
      <c r="R470" s="247"/>
      <c r="S470" s="247"/>
      <c r="T470" s="248"/>
      <c r="U470" s="14"/>
      <c r="V470" s="14"/>
      <c r="W470" s="14"/>
      <c r="X470" s="14"/>
      <c r="Y470" s="14"/>
      <c r="Z470" s="14"/>
      <c r="AA470" s="14"/>
      <c r="AB470" s="14"/>
      <c r="AC470" s="14"/>
      <c r="AD470" s="14"/>
      <c r="AE470" s="14"/>
      <c r="AT470" s="249" t="s">
        <v>204</v>
      </c>
      <c r="AU470" s="249" t="s">
        <v>86</v>
      </c>
      <c r="AV470" s="14" t="s">
        <v>86</v>
      </c>
      <c r="AW470" s="14" t="s">
        <v>39</v>
      </c>
      <c r="AX470" s="14" t="s">
        <v>77</v>
      </c>
      <c r="AY470" s="249" t="s">
        <v>194</v>
      </c>
    </row>
    <row r="471" s="13" customFormat="1">
      <c r="A471" s="13"/>
      <c r="B471" s="228"/>
      <c r="C471" s="229"/>
      <c r="D471" s="230" t="s">
        <v>204</v>
      </c>
      <c r="E471" s="231" t="s">
        <v>32</v>
      </c>
      <c r="F471" s="232" t="s">
        <v>1043</v>
      </c>
      <c r="G471" s="229"/>
      <c r="H471" s="231" t="s">
        <v>32</v>
      </c>
      <c r="I471" s="233"/>
      <c r="J471" s="229"/>
      <c r="K471" s="229"/>
      <c r="L471" s="234"/>
      <c r="M471" s="235"/>
      <c r="N471" s="236"/>
      <c r="O471" s="236"/>
      <c r="P471" s="236"/>
      <c r="Q471" s="236"/>
      <c r="R471" s="236"/>
      <c r="S471" s="236"/>
      <c r="T471" s="237"/>
      <c r="U471" s="13"/>
      <c r="V471" s="13"/>
      <c r="W471" s="13"/>
      <c r="X471" s="13"/>
      <c r="Y471" s="13"/>
      <c r="Z471" s="13"/>
      <c r="AA471" s="13"/>
      <c r="AB471" s="13"/>
      <c r="AC471" s="13"/>
      <c r="AD471" s="13"/>
      <c r="AE471" s="13"/>
      <c r="AT471" s="238" t="s">
        <v>204</v>
      </c>
      <c r="AU471" s="238" t="s">
        <v>86</v>
      </c>
      <c r="AV471" s="13" t="s">
        <v>84</v>
      </c>
      <c r="AW471" s="13" t="s">
        <v>39</v>
      </c>
      <c r="AX471" s="13" t="s">
        <v>77</v>
      </c>
      <c r="AY471" s="238" t="s">
        <v>194</v>
      </c>
    </row>
    <row r="472" s="14" customFormat="1">
      <c r="A472" s="14"/>
      <c r="B472" s="239"/>
      <c r="C472" s="240"/>
      <c r="D472" s="230" t="s">
        <v>204</v>
      </c>
      <c r="E472" s="241" t="s">
        <v>32</v>
      </c>
      <c r="F472" s="242" t="s">
        <v>193</v>
      </c>
      <c r="G472" s="240"/>
      <c r="H472" s="243">
        <v>3</v>
      </c>
      <c r="I472" s="244"/>
      <c r="J472" s="240"/>
      <c r="K472" s="240"/>
      <c r="L472" s="245"/>
      <c r="M472" s="246"/>
      <c r="N472" s="247"/>
      <c r="O472" s="247"/>
      <c r="P472" s="247"/>
      <c r="Q472" s="247"/>
      <c r="R472" s="247"/>
      <c r="S472" s="247"/>
      <c r="T472" s="248"/>
      <c r="U472" s="14"/>
      <c r="V472" s="14"/>
      <c r="W472" s="14"/>
      <c r="X472" s="14"/>
      <c r="Y472" s="14"/>
      <c r="Z472" s="14"/>
      <c r="AA472" s="14"/>
      <c r="AB472" s="14"/>
      <c r="AC472" s="14"/>
      <c r="AD472" s="14"/>
      <c r="AE472" s="14"/>
      <c r="AT472" s="249" t="s">
        <v>204</v>
      </c>
      <c r="AU472" s="249" t="s">
        <v>86</v>
      </c>
      <c r="AV472" s="14" t="s">
        <v>86</v>
      </c>
      <c r="AW472" s="14" t="s">
        <v>39</v>
      </c>
      <c r="AX472" s="14" t="s">
        <v>77</v>
      </c>
      <c r="AY472" s="249" t="s">
        <v>194</v>
      </c>
    </row>
    <row r="473" s="15" customFormat="1">
      <c r="A473" s="15"/>
      <c r="B473" s="250"/>
      <c r="C473" s="251"/>
      <c r="D473" s="230" t="s">
        <v>204</v>
      </c>
      <c r="E473" s="252" t="s">
        <v>32</v>
      </c>
      <c r="F473" s="253" t="s">
        <v>207</v>
      </c>
      <c r="G473" s="251"/>
      <c r="H473" s="254">
        <v>5</v>
      </c>
      <c r="I473" s="255"/>
      <c r="J473" s="251"/>
      <c r="K473" s="251"/>
      <c r="L473" s="256"/>
      <c r="M473" s="257"/>
      <c r="N473" s="258"/>
      <c r="O473" s="258"/>
      <c r="P473" s="258"/>
      <c r="Q473" s="258"/>
      <c r="R473" s="258"/>
      <c r="S473" s="258"/>
      <c r="T473" s="259"/>
      <c r="U473" s="15"/>
      <c r="V473" s="15"/>
      <c r="W473" s="15"/>
      <c r="X473" s="15"/>
      <c r="Y473" s="15"/>
      <c r="Z473" s="15"/>
      <c r="AA473" s="15"/>
      <c r="AB473" s="15"/>
      <c r="AC473" s="15"/>
      <c r="AD473" s="15"/>
      <c r="AE473" s="15"/>
      <c r="AT473" s="260" t="s">
        <v>204</v>
      </c>
      <c r="AU473" s="260" t="s">
        <v>86</v>
      </c>
      <c r="AV473" s="15" t="s">
        <v>208</v>
      </c>
      <c r="AW473" s="15" t="s">
        <v>39</v>
      </c>
      <c r="AX473" s="15" t="s">
        <v>84</v>
      </c>
      <c r="AY473" s="260" t="s">
        <v>194</v>
      </c>
    </row>
    <row r="474" s="2" customFormat="1" ht="16.5" customHeight="1">
      <c r="A474" s="39"/>
      <c r="B474" s="40"/>
      <c r="C474" s="214" t="s">
        <v>1044</v>
      </c>
      <c r="D474" s="214" t="s">
        <v>197</v>
      </c>
      <c r="E474" s="215" t="s">
        <v>1045</v>
      </c>
      <c r="F474" s="216" t="s">
        <v>1046</v>
      </c>
      <c r="G474" s="217" t="s">
        <v>262</v>
      </c>
      <c r="H474" s="218">
        <v>5</v>
      </c>
      <c r="I474" s="219"/>
      <c r="J474" s="220">
        <f>ROUND(I474*H474,2)</f>
        <v>0</v>
      </c>
      <c r="K474" s="216" t="s">
        <v>200</v>
      </c>
      <c r="L474" s="221"/>
      <c r="M474" s="222" t="s">
        <v>32</v>
      </c>
      <c r="N474" s="223" t="s">
        <v>48</v>
      </c>
      <c r="O474" s="85"/>
      <c r="P474" s="224">
        <f>O474*H474</f>
        <v>0</v>
      </c>
      <c r="Q474" s="224">
        <v>0</v>
      </c>
      <c r="R474" s="224">
        <f>Q474*H474</f>
        <v>0</v>
      </c>
      <c r="S474" s="224">
        <v>0</v>
      </c>
      <c r="T474" s="225">
        <f>S474*H474</f>
        <v>0</v>
      </c>
      <c r="U474" s="39"/>
      <c r="V474" s="39"/>
      <c r="W474" s="39"/>
      <c r="X474" s="39"/>
      <c r="Y474" s="39"/>
      <c r="Z474" s="39"/>
      <c r="AA474" s="39"/>
      <c r="AB474" s="39"/>
      <c r="AC474" s="39"/>
      <c r="AD474" s="39"/>
      <c r="AE474" s="39"/>
      <c r="AR474" s="226" t="s">
        <v>201</v>
      </c>
      <c r="AT474" s="226" t="s">
        <v>197</v>
      </c>
      <c r="AU474" s="226" t="s">
        <v>86</v>
      </c>
      <c r="AY474" s="17" t="s">
        <v>194</v>
      </c>
      <c r="BE474" s="227">
        <f>IF(N474="základní",J474,0)</f>
        <v>0</v>
      </c>
      <c r="BF474" s="227">
        <f>IF(N474="snížená",J474,0)</f>
        <v>0</v>
      </c>
      <c r="BG474" s="227">
        <f>IF(N474="zákl. přenesená",J474,0)</f>
        <v>0</v>
      </c>
      <c r="BH474" s="227">
        <f>IF(N474="sníž. přenesená",J474,0)</f>
        <v>0</v>
      </c>
      <c r="BI474" s="227">
        <f>IF(N474="nulová",J474,0)</f>
        <v>0</v>
      </c>
      <c r="BJ474" s="17" t="s">
        <v>84</v>
      </c>
      <c r="BK474" s="227">
        <f>ROUND(I474*H474,2)</f>
        <v>0</v>
      </c>
      <c r="BL474" s="17" t="s">
        <v>202</v>
      </c>
      <c r="BM474" s="226" t="s">
        <v>1047</v>
      </c>
    </row>
    <row r="475" s="13" customFormat="1">
      <c r="A475" s="13"/>
      <c r="B475" s="228"/>
      <c r="C475" s="229"/>
      <c r="D475" s="230" t="s">
        <v>204</v>
      </c>
      <c r="E475" s="231" t="s">
        <v>32</v>
      </c>
      <c r="F475" s="232" t="s">
        <v>1048</v>
      </c>
      <c r="G475" s="229"/>
      <c r="H475" s="231" t="s">
        <v>32</v>
      </c>
      <c r="I475" s="233"/>
      <c r="J475" s="229"/>
      <c r="K475" s="229"/>
      <c r="L475" s="234"/>
      <c r="M475" s="235"/>
      <c r="N475" s="236"/>
      <c r="O475" s="236"/>
      <c r="P475" s="236"/>
      <c r="Q475" s="236"/>
      <c r="R475" s="236"/>
      <c r="S475" s="236"/>
      <c r="T475" s="237"/>
      <c r="U475" s="13"/>
      <c r="V475" s="13"/>
      <c r="W475" s="13"/>
      <c r="X475" s="13"/>
      <c r="Y475" s="13"/>
      <c r="Z475" s="13"/>
      <c r="AA475" s="13"/>
      <c r="AB475" s="13"/>
      <c r="AC475" s="13"/>
      <c r="AD475" s="13"/>
      <c r="AE475" s="13"/>
      <c r="AT475" s="238" t="s">
        <v>204</v>
      </c>
      <c r="AU475" s="238" t="s">
        <v>86</v>
      </c>
      <c r="AV475" s="13" t="s">
        <v>84</v>
      </c>
      <c r="AW475" s="13" t="s">
        <v>39</v>
      </c>
      <c r="AX475" s="13" t="s">
        <v>77</v>
      </c>
      <c r="AY475" s="238" t="s">
        <v>194</v>
      </c>
    </row>
    <row r="476" s="14" customFormat="1">
      <c r="A476" s="14"/>
      <c r="B476" s="239"/>
      <c r="C476" s="240"/>
      <c r="D476" s="230" t="s">
        <v>204</v>
      </c>
      <c r="E476" s="241" t="s">
        <v>32</v>
      </c>
      <c r="F476" s="242" t="s">
        <v>86</v>
      </c>
      <c r="G476" s="240"/>
      <c r="H476" s="243">
        <v>2</v>
      </c>
      <c r="I476" s="244"/>
      <c r="J476" s="240"/>
      <c r="K476" s="240"/>
      <c r="L476" s="245"/>
      <c r="M476" s="246"/>
      <c r="N476" s="247"/>
      <c r="O476" s="247"/>
      <c r="P476" s="247"/>
      <c r="Q476" s="247"/>
      <c r="R476" s="247"/>
      <c r="S476" s="247"/>
      <c r="T476" s="248"/>
      <c r="U476" s="14"/>
      <c r="V476" s="14"/>
      <c r="W476" s="14"/>
      <c r="X476" s="14"/>
      <c r="Y476" s="14"/>
      <c r="Z476" s="14"/>
      <c r="AA476" s="14"/>
      <c r="AB476" s="14"/>
      <c r="AC476" s="14"/>
      <c r="AD476" s="14"/>
      <c r="AE476" s="14"/>
      <c r="AT476" s="249" t="s">
        <v>204</v>
      </c>
      <c r="AU476" s="249" t="s">
        <v>86</v>
      </c>
      <c r="AV476" s="14" t="s">
        <v>86</v>
      </c>
      <c r="AW476" s="14" t="s">
        <v>39</v>
      </c>
      <c r="AX476" s="14" t="s">
        <v>77</v>
      </c>
      <c r="AY476" s="249" t="s">
        <v>194</v>
      </c>
    </row>
    <row r="477" s="13" customFormat="1">
      <c r="A477" s="13"/>
      <c r="B477" s="228"/>
      <c r="C477" s="229"/>
      <c r="D477" s="230" t="s">
        <v>204</v>
      </c>
      <c r="E477" s="231" t="s">
        <v>32</v>
      </c>
      <c r="F477" s="232" t="s">
        <v>1043</v>
      </c>
      <c r="G477" s="229"/>
      <c r="H477" s="231" t="s">
        <v>32</v>
      </c>
      <c r="I477" s="233"/>
      <c r="J477" s="229"/>
      <c r="K477" s="229"/>
      <c r="L477" s="234"/>
      <c r="M477" s="235"/>
      <c r="N477" s="236"/>
      <c r="O477" s="236"/>
      <c r="P477" s="236"/>
      <c r="Q477" s="236"/>
      <c r="R477" s="236"/>
      <c r="S477" s="236"/>
      <c r="T477" s="237"/>
      <c r="U477" s="13"/>
      <c r="V477" s="13"/>
      <c r="W477" s="13"/>
      <c r="X477" s="13"/>
      <c r="Y477" s="13"/>
      <c r="Z477" s="13"/>
      <c r="AA477" s="13"/>
      <c r="AB477" s="13"/>
      <c r="AC477" s="13"/>
      <c r="AD477" s="13"/>
      <c r="AE477" s="13"/>
      <c r="AT477" s="238" t="s">
        <v>204</v>
      </c>
      <c r="AU477" s="238" t="s">
        <v>86</v>
      </c>
      <c r="AV477" s="13" t="s">
        <v>84</v>
      </c>
      <c r="AW477" s="13" t="s">
        <v>39</v>
      </c>
      <c r="AX477" s="13" t="s">
        <v>77</v>
      </c>
      <c r="AY477" s="238" t="s">
        <v>194</v>
      </c>
    </row>
    <row r="478" s="14" customFormat="1">
      <c r="A478" s="14"/>
      <c r="B478" s="239"/>
      <c r="C478" s="240"/>
      <c r="D478" s="230" t="s">
        <v>204</v>
      </c>
      <c r="E478" s="241" t="s">
        <v>32</v>
      </c>
      <c r="F478" s="242" t="s">
        <v>193</v>
      </c>
      <c r="G478" s="240"/>
      <c r="H478" s="243">
        <v>3</v>
      </c>
      <c r="I478" s="244"/>
      <c r="J478" s="240"/>
      <c r="K478" s="240"/>
      <c r="L478" s="245"/>
      <c r="M478" s="246"/>
      <c r="N478" s="247"/>
      <c r="O478" s="247"/>
      <c r="P478" s="247"/>
      <c r="Q478" s="247"/>
      <c r="R478" s="247"/>
      <c r="S478" s="247"/>
      <c r="T478" s="248"/>
      <c r="U478" s="14"/>
      <c r="V478" s="14"/>
      <c r="W478" s="14"/>
      <c r="X478" s="14"/>
      <c r="Y478" s="14"/>
      <c r="Z478" s="14"/>
      <c r="AA478" s="14"/>
      <c r="AB478" s="14"/>
      <c r="AC478" s="14"/>
      <c r="AD478" s="14"/>
      <c r="AE478" s="14"/>
      <c r="AT478" s="249" t="s">
        <v>204</v>
      </c>
      <c r="AU478" s="249" t="s">
        <v>86</v>
      </c>
      <c r="AV478" s="14" t="s">
        <v>86</v>
      </c>
      <c r="AW478" s="14" t="s">
        <v>39</v>
      </c>
      <c r="AX478" s="14" t="s">
        <v>77</v>
      </c>
      <c r="AY478" s="249" t="s">
        <v>194</v>
      </c>
    </row>
    <row r="479" s="15" customFormat="1">
      <c r="A479" s="15"/>
      <c r="B479" s="250"/>
      <c r="C479" s="251"/>
      <c r="D479" s="230" t="s">
        <v>204</v>
      </c>
      <c r="E479" s="252" t="s">
        <v>32</v>
      </c>
      <c r="F479" s="253" t="s">
        <v>207</v>
      </c>
      <c r="G479" s="251"/>
      <c r="H479" s="254">
        <v>5</v>
      </c>
      <c r="I479" s="255"/>
      <c r="J479" s="251"/>
      <c r="K479" s="251"/>
      <c r="L479" s="256"/>
      <c r="M479" s="257"/>
      <c r="N479" s="258"/>
      <c r="O479" s="258"/>
      <c r="P479" s="258"/>
      <c r="Q479" s="258"/>
      <c r="R479" s="258"/>
      <c r="S479" s="258"/>
      <c r="T479" s="259"/>
      <c r="U479" s="15"/>
      <c r="V479" s="15"/>
      <c r="W479" s="15"/>
      <c r="X479" s="15"/>
      <c r="Y479" s="15"/>
      <c r="Z479" s="15"/>
      <c r="AA479" s="15"/>
      <c r="AB479" s="15"/>
      <c r="AC479" s="15"/>
      <c r="AD479" s="15"/>
      <c r="AE479" s="15"/>
      <c r="AT479" s="260" t="s">
        <v>204</v>
      </c>
      <c r="AU479" s="260" t="s">
        <v>86</v>
      </c>
      <c r="AV479" s="15" t="s">
        <v>208</v>
      </c>
      <c r="AW479" s="15" t="s">
        <v>39</v>
      </c>
      <c r="AX479" s="15" t="s">
        <v>84</v>
      </c>
      <c r="AY479" s="260" t="s">
        <v>194</v>
      </c>
    </row>
    <row r="480" s="2" customFormat="1" ht="16.5" customHeight="1">
      <c r="A480" s="39"/>
      <c r="B480" s="40"/>
      <c r="C480" s="214" t="s">
        <v>1049</v>
      </c>
      <c r="D480" s="214" t="s">
        <v>197</v>
      </c>
      <c r="E480" s="215" t="s">
        <v>1050</v>
      </c>
      <c r="F480" s="216" t="s">
        <v>1051</v>
      </c>
      <c r="G480" s="217" t="s">
        <v>262</v>
      </c>
      <c r="H480" s="218">
        <v>5</v>
      </c>
      <c r="I480" s="219"/>
      <c r="J480" s="220">
        <f>ROUND(I480*H480,2)</f>
        <v>0</v>
      </c>
      <c r="K480" s="216" t="s">
        <v>200</v>
      </c>
      <c r="L480" s="221"/>
      <c r="M480" s="222" t="s">
        <v>32</v>
      </c>
      <c r="N480" s="223" t="s">
        <v>48</v>
      </c>
      <c r="O480" s="85"/>
      <c r="P480" s="224">
        <f>O480*H480</f>
        <v>0</v>
      </c>
      <c r="Q480" s="224">
        <v>0</v>
      </c>
      <c r="R480" s="224">
        <f>Q480*H480</f>
        <v>0</v>
      </c>
      <c r="S480" s="224">
        <v>0</v>
      </c>
      <c r="T480" s="225">
        <f>S480*H480</f>
        <v>0</v>
      </c>
      <c r="U480" s="39"/>
      <c r="V480" s="39"/>
      <c r="W480" s="39"/>
      <c r="X480" s="39"/>
      <c r="Y480" s="39"/>
      <c r="Z480" s="39"/>
      <c r="AA480" s="39"/>
      <c r="AB480" s="39"/>
      <c r="AC480" s="39"/>
      <c r="AD480" s="39"/>
      <c r="AE480" s="39"/>
      <c r="AR480" s="226" t="s">
        <v>201</v>
      </c>
      <c r="AT480" s="226" t="s">
        <v>197</v>
      </c>
      <c r="AU480" s="226" t="s">
        <v>86</v>
      </c>
      <c r="AY480" s="17" t="s">
        <v>194</v>
      </c>
      <c r="BE480" s="227">
        <f>IF(N480="základní",J480,0)</f>
        <v>0</v>
      </c>
      <c r="BF480" s="227">
        <f>IF(N480="snížená",J480,0)</f>
        <v>0</v>
      </c>
      <c r="BG480" s="227">
        <f>IF(N480="zákl. přenesená",J480,0)</f>
        <v>0</v>
      </c>
      <c r="BH480" s="227">
        <f>IF(N480="sníž. přenesená",J480,0)</f>
        <v>0</v>
      </c>
      <c r="BI480" s="227">
        <f>IF(N480="nulová",J480,0)</f>
        <v>0</v>
      </c>
      <c r="BJ480" s="17" t="s">
        <v>84</v>
      </c>
      <c r="BK480" s="227">
        <f>ROUND(I480*H480,2)</f>
        <v>0</v>
      </c>
      <c r="BL480" s="17" t="s">
        <v>202</v>
      </c>
      <c r="BM480" s="226" t="s">
        <v>1052</v>
      </c>
    </row>
    <row r="481" s="13" customFormat="1">
      <c r="A481" s="13"/>
      <c r="B481" s="228"/>
      <c r="C481" s="229"/>
      <c r="D481" s="230" t="s">
        <v>204</v>
      </c>
      <c r="E481" s="231" t="s">
        <v>32</v>
      </c>
      <c r="F481" s="232" t="s">
        <v>1048</v>
      </c>
      <c r="G481" s="229"/>
      <c r="H481" s="231" t="s">
        <v>32</v>
      </c>
      <c r="I481" s="233"/>
      <c r="J481" s="229"/>
      <c r="K481" s="229"/>
      <c r="L481" s="234"/>
      <c r="M481" s="235"/>
      <c r="N481" s="236"/>
      <c r="O481" s="236"/>
      <c r="P481" s="236"/>
      <c r="Q481" s="236"/>
      <c r="R481" s="236"/>
      <c r="S481" s="236"/>
      <c r="T481" s="237"/>
      <c r="U481" s="13"/>
      <c r="V481" s="13"/>
      <c r="W481" s="13"/>
      <c r="X481" s="13"/>
      <c r="Y481" s="13"/>
      <c r="Z481" s="13"/>
      <c r="AA481" s="13"/>
      <c r="AB481" s="13"/>
      <c r="AC481" s="13"/>
      <c r="AD481" s="13"/>
      <c r="AE481" s="13"/>
      <c r="AT481" s="238" t="s">
        <v>204</v>
      </c>
      <c r="AU481" s="238" t="s">
        <v>86</v>
      </c>
      <c r="AV481" s="13" t="s">
        <v>84</v>
      </c>
      <c r="AW481" s="13" t="s">
        <v>39</v>
      </c>
      <c r="AX481" s="13" t="s">
        <v>77</v>
      </c>
      <c r="AY481" s="238" t="s">
        <v>194</v>
      </c>
    </row>
    <row r="482" s="14" customFormat="1">
      <c r="A482" s="14"/>
      <c r="B482" s="239"/>
      <c r="C482" s="240"/>
      <c r="D482" s="230" t="s">
        <v>204</v>
      </c>
      <c r="E482" s="241" t="s">
        <v>32</v>
      </c>
      <c r="F482" s="242" t="s">
        <v>86</v>
      </c>
      <c r="G482" s="240"/>
      <c r="H482" s="243">
        <v>2</v>
      </c>
      <c r="I482" s="244"/>
      <c r="J482" s="240"/>
      <c r="K482" s="240"/>
      <c r="L482" s="245"/>
      <c r="M482" s="246"/>
      <c r="N482" s="247"/>
      <c r="O482" s="247"/>
      <c r="P482" s="247"/>
      <c r="Q482" s="247"/>
      <c r="R482" s="247"/>
      <c r="S482" s="247"/>
      <c r="T482" s="248"/>
      <c r="U482" s="14"/>
      <c r="V482" s="14"/>
      <c r="W482" s="14"/>
      <c r="X482" s="14"/>
      <c r="Y482" s="14"/>
      <c r="Z482" s="14"/>
      <c r="AA482" s="14"/>
      <c r="AB482" s="14"/>
      <c r="AC482" s="14"/>
      <c r="AD482" s="14"/>
      <c r="AE482" s="14"/>
      <c r="AT482" s="249" t="s">
        <v>204</v>
      </c>
      <c r="AU482" s="249" t="s">
        <v>86</v>
      </c>
      <c r="AV482" s="14" t="s">
        <v>86</v>
      </c>
      <c r="AW482" s="14" t="s">
        <v>39</v>
      </c>
      <c r="AX482" s="14" t="s">
        <v>77</v>
      </c>
      <c r="AY482" s="249" t="s">
        <v>194</v>
      </c>
    </row>
    <row r="483" s="13" customFormat="1">
      <c r="A483" s="13"/>
      <c r="B483" s="228"/>
      <c r="C483" s="229"/>
      <c r="D483" s="230" t="s">
        <v>204</v>
      </c>
      <c r="E483" s="231" t="s">
        <v>32</v>
      </c>
      <c r="F483" s="232" t="s">
        <v>1043</v>
      </c>
      <c r="G483" s="229"/>
      <c r="H483" s="231" t="s">
        <v>32</v>
      </c>
      <c r="I483" s="233"/>
      <c r="J483" s="229"/>
      <c r="K483" s="229"/>
      <c r="L483" s="234"/>
      <c r="M483" s="235"/>
      <c r="N483" s="236"/>
      <c r="O483" s="236"/>
      <c r="P483" s="236"/>
      <c r="Q483" s="236"/>
      <c r="R483" s="236"/>
      <c r="S483" s="236"/>
      <c r="T483" s="237"/>
      <c r="U483" s="13"/>
      <c r="V483" s="13"/>
      <c r="W483" s="13"/>
      <c r="X483" s="13"/>
      <c r="Y483" s="13"/>
      <c r="Z483" s="13"/>
      <c r="AA483" s="13"/>
      <c r="AB483" s="13"/>
      <c r="AC483" s="13"/>
      <c r="AD483" s="13"/>
      <c r="AE483" s="13"/>
      <c r="AT483" s="238" t="s">
        <v>204</v>
      </c>
      <c r="AU483" s="238" t="s">
        <v>86</v>
      </c>
      <c r="AV483" s="13" t="s">
        <v>84</v>
      </c>
      <c r="AW483" s="13" t="s">
        <v>39</v>
      </c>
      <c r="AX483" s="13" t="s">
        <v>77</v>
      </c>
      <c r="AY483" s="238" t="s">
        <v>194</v>
      </c>
    </row>
    <row r="484" s="14" customFormat="1">
      <c r="A484" s="14"/>
      <c r="B484" s="239"/>
      <c r="C484" s="240"/>
      <c r="D484" s="230" t="s">
        <v>204</v>
      </c>
      <c r="E484" s="241" t="s">
        <v>32</v>
      </c>
      <c r="F484" s="242" t="s">
        <v>193</v>
      </c>
      <c r="G484" s="240"/>
      <c r="H484" s="243">
        <v>3</v>
      </c>
      <c r="I484" s="244"/>
      <c r="J484" s="240"/>
      <c r="K484" s="240"/>
      <c r="L484" s="245"/>
      <c r="M484" s="246"/>
      <c r="N484" s="247"/>
      <c r="O484" s="247"/>
      <c r="P484" s="247"/>
      <c r="Q484" s="247"/>
      <c r="R484" s="247"/>
      <c r="S484" s="247"/>
      <c r="T484" s="248"/>
      <c r="U484" s="14"/>
      <c r="V484" s="14"/>
      <c r="W484" s="14"/>
      <c r="X484" s="14"/>
      <c r="Y484" s="14"/>
      <c r="Z484" s="14"/>
      <c r="AA484" s="14"/>
      <c r="AB484" s="14"/>
      <c r="AC484" s="14"/>
      <c r="AD484" s="14"/>
      <c r="AE484" s="14"/>
      <c r="AT484" s="249" t="s">
        <v>204</v>
      </c>
      <c r="AU484" s="249" t="s">
        <v>86</v>
      </c>
      <c r="AV484" s="14" t="s">
        <v>86</v>
      </c>
      <c r="AW484" s="14" t="s">
        <v>39</v>
      </c>
      <c r="AX484" s="14" t="s">
        <v>77</v>
      </c>
      <c r="AY484" s="249" t="s">
        <v>194</v>
      </c>
    </row>
    <row r="485" s="15" customFormat="1">
      <c r="A485" s="15"/>
      <c r="B485" s="250"/>
      <c r="C485" s="251"/>
      <c r="D485" s="230" t="s">
        <v>204</v>
      </c>
      <c r="E485" s="252" t="s">
        <v>32</v>
      </c>
      <c r="F485" s="253" t="s">
        <v>207</v>
      </c>
      <c r="G485" s="251"/>
      <c r="H485" s="254">
        <v>5</v>
      </c>
      <c r="I485" s="255"/>
      <c r="J485" s="251"/>
      <c r="K485" s="251"/>
      <c r="L485" s="256"/>
      <c r="M485" s="257"/>
      <c r="N485" s="258"/>
      <c r="O485" s="258"/>
      <c r="P485" s="258"/>
      <c r="Q485" s="258"/>
      <c r="R485" s="258"/>
      <c r="S485" s="258"/>
      <c r="T485" s="259"/>
      <c r="U485" s="15"/>
      <c r="V485" s="15"/>
      <c r="W485" s="15"/>
      <c r="X485" s="15"/>
      <c r="Y485" s="15"/>
      <c r="Z485" s="15"/>
      <c r="AA485" s="15"/>
      <c r="AB485" s="15"/>
      <c r="AC485" s="15"/>
      <c r="AD485" s="15"/>
      <c r="AE485" s="15"/>
      <c r="AT485" s="260" t="s">
        <v>204</v>
      </c>
      <c r="AU485" s="260" t="s">
        <v>86</v>
      </c>
      <c r="AV485" s="15" t="s">
        <v>208</v>
      </c>
      <c r="AW485" s="15" t="s">
        <v>39</v>
      </c>
      <c r="AX485" s="15" t="s">
        <v>84</v>
      </c>
      <c r="AY485" s="260" t="s">
        <v>194</v>
      </c>
    </row>
    <row r="486" s="2" customFormat="1" ht="16.5" customHeight="1">
      <c r="A486" s="39"/>
      <c r="B486" s="40"/>
      <c r="C486" s="214" t="s">
        <v>1053</v>
      </c>
      <c r="D486" s="214" t="s">
        <v>197</v>
      </c>
      <c r="E486" s="215" t="s">
        <v>1054</v>
      </c>
      <c r="F486" s="216" t="s">
        <v>1055</v>
      </c>
      <c r="G486" s="217" t="s">
        <v>262</v>
      </c>
      <c r="H486" s="218">
        <v>2</v>
      </c>
      <c r="I486" s="219"/>
      <c r="J486" s="220">
        <f>ROUND(I486*H486,2)</f>
        <v>0</v>
      </c>
      <c r="K486" s="216" t="s">
        <v>200</v>
      </c>
      <c r="L486" s="221"/>
      <c r="M486" s="222" t="s">
        <v>32</v>
      </c>
      <c r="N486" s="223" t="s">
        <v>48</v>
      </c>
      <c r="O486" s="85"/>
      <c r="P486" s="224">
        <f>O486*H486</f>
        <v>0</v>
      </c>
      <c r="Q486" s="224">
        <v>0</v>
      </c>
      <c r="R486" s="224">
        <f>Q486*H486</f>
        <v>0</v>
      </c>
      <c r="S486" s="224">
        <v>0</v>
      </c>
      <c r="T486" s="225">
        <f>S486*H486</f>
        <v>0</v>
      </c>
      <c r="U486" s="39"/>
      <c r="V486" s="39"/>
      <c r="W486" s="39"/>
      <c r="X486" s="39"/>
      <c r="Y486" s="39"/>
      <c r="Z486" s="39"/>
      <c r="AA486" s="39"/>
      <c r="AB486" s="39"/>
      <c r="AC486" s="39"/>
      <c r="AD486" s="39"/>
      <c r="AE486" s="39"/>
      <c r="AR486" s="226" t="s">
        <v>524</v>
      </c>
      <c r="AT486" s="226" t="s">
        <v>197</v>
      </c>
      <c r="AU486" s="226" t="s">
        <v>86</v>
      </c>
      <c r="AY486" s="17" t="s">
        <v>194</v>
      </c>
      <c r="BE486" s="227">
        <f>IF(N486="základní",J486,0)</f>
        <v>0</v>
      </c>
      <c r="BF486" s="227">
        <f>IF(N486="snížená",J486,0)</f>
        <v>0</v>
      </c>
      <c r="BG486" s="227">
        <f>IF(N486="zákl. přenesená",J486,0)</f>
        <v>0</v>
      </c>
      <c r="BH486" s="227">
        <f>IF(N486="sníž. přenesená",J486,0)</f>
        <v>0</v>
      </c>
      <c r="BI486" s="227">
        <f>IF(N486="nulová",J486,0)</f>
        <v>0</v>
      </c>
      <c r="BJ486" s="17" t="s">
        <v>84</v>
      </c>
      <c r="BK486" s="227">
        <f>ROUND(I486*H486,2)</f>
        <v>0</v>
      </c>
      <c r="BL486" s="17" t="s">
        <v>524</v>
      </c>
      <c r="BM486" s="226" t="s">
        <v>1056</v>
      </c>
    </row>
    <row r="487" s="2" customFormat="1" ht="16.5" customHeight="1">
      <c r="A487" s="39"/>
      <c r="B487" s="40"/>
      <c r="C487" s="214" t="s">
        <v>1057</v>
      </c>
      <c r="D487" s="214" t="s">
        <v>197</v>
      </c>
      <c r="E487" s="215" t="s">
        <v>1058</v>
      </c>
      <c r="F487" s="216" t="s">
        <v>1059</v>
      </c>
      <c r="G487" s="217" t="s">
        <v>262</v>
      </c>
      <c r="H487" s="218">
        <v>3</v>
      </c>
      <c r="I487" s="219"/>
      <c r="J487" s="220">
        <f>ROUND(I487*H487,2)</f>
        <v>0</v>
      </c>
      <c r="K487" s="216" t="s">
        <v>200</v>
      </c>
      <c r="L487" s="221"/>
      <c r="M487" s="222" t="s">
        <v>32</v>
      </c>
      <c r="N487" s="223" t="s">
        <v>48</v>
      </c>
      <c r="O487" s="85"/>
      <c r="P487" s="224">
        <f>O487*H487</f>
        <v>0</v>
      </c>
      <c r="Q487" s="224">
        <v>0</v>
      </c>
      <c r="R487" s="224">
        <f>Q487*H487</f>
        <v>0</v>
      </c>
      <c r="S487" s="224">
        <v>0</v>
      </c>
      <c r="T487" s="225">
        <f>S487*H487</f>
        <v>0</v>
      </c>
      <c r="U487" s="39"/>
      <c r="V487" s="39"/>
      <c r="W487" s="39"/>
      <c r="X487" s="39"/>
      <c r="Y487" s="39"/>
      <c r="Z487" s="39"/>
      <c r="AA487" s="39"/>
      <c r="AB487" s="39"/>
      <c r="AC487" s="39"/>
      <c r="AD487" s="39"/>
      <c r="AE487" s="39"/>
      <c r="AR487" s="226" t="s">
        <v>524</v>
      </c>
      <c r="AT487" s="226" t="s">
        <v>197</v>
      </c>
      <c r="AU487" s="226" t="s">
        <v>86</v>
      </c>
      <c r="AY487" s="17" t="s">
        <v>194</v>
      </c>
      <c r="BE487" s="227">
        <f>IF(N487="základní",J487,0)</f>
        <v>0</v>
      </c>
      <c r="BF487" s="227">
        <f>IF(N487="snížená",J487,0)</f>
        <v>0</v>
      </c>
      <c r="BG487" s="227">
        <f>IF(N487="zákl. přenesená",J487,0)</f>
        <v>0</v>
      </c>
      <c r="BH487" s="227">
        <f>IF(N487="sníž. přenesená",J487,0)</f>
        <v>0</v>
      </c>
      <c r="BI487" s="227">
        <f>IF(N487="nulová",J487,0)</f>
        <v>0</v>
      </c>
      <c r="BJ487" s="17" t="s">
        <v>84</v>
      </c>
      <c r="BK487" s="227">
        <f>ROUND(I487*H487,2)</f>
        <v>0</v>
      </c>
      <c r="BL487" s="17" t="s">
        <v>524</v>
      </c>
      <c r="BM487" s="226" t="s">
        <v>1060</v>
      </c>
    </row>
    <row r="488" s="2" customFormat="1">
      <c r="A488" s="39"/>
      <c r="B488" s="40"/>
      <c r="C488" s="41"/>
      <c r="D488" s="230" t="s">
        <v>226</v>
      </c>
      <c r="E488" s="41"/>
      <c r="F488" s="270" t="s">
        <v>1061</v>
      </c>
      <c r="G488" s="41"/>
      <c r="H488" s="41"/>
      <c r="I488" s="271"/>
      <c r="J488" s="41"/>
      <c r="K488" s="41"/>
      <c r="L488" s="45"/>
      <c r="M488" s="272"/>
      <c r="N488" s="273"/>
      <c r="O488" s="85"/>
      <c r="P488" s="85"/>
      <c r="Q488" s="85"/>
      <c r="R488" s="85"/>
      <c r="S488" s="85"/>
      <c r="T488" s="86"/>
      <c r="U488" s="39"/>
      <c r="V488" s="39"/>
      <c r="W488" s="39"/>
      <c r="X488" s="39"/>
      <c r="Y488" s="39"/>
      <c r="Z488" s="39"/>
      <c r="AA488" s="39"/>
      <c r="AB488" s="39"/>
      <c r="AC488" s="39"/>
      <c r="AD488" s="39"/>
      <c r="AE488" s="39"/>
      <c r="AT488" s="17" t="s">
        <v>226</v>
      </c>
      <c r="AU488" s="17" t="s">
        <v>86</v>
      </c>
    </row>
    <row r="489" s="2" customFormat="1" ht="37.8" customHeight="1">
      <c r="A489" s="39"/>
      <c r="B489" s="40"/>
      <c r="C489" s="261" t="s">
        <v>1062</v>
      </c>
      <c r="D489" s="261" t="s">
        <v>222</v>
      </c>
      <c r="E489" s="262" t="s">
        <v>1063</v>
      </c>
      <c r="F489" s="263" t="s">
        <v>1064</v>
      </c>
      <c r="G489" s="264" t="s">
        <v>262</v>
      </c>
      <c r="H489" s="265">
        <v>5</v>
      </c>
      <c r="I489" s="266"/>
      <c r="J489" s="267">
        <f>ROUND(I489*H489,2)</f>
        <v>0</v>
      </c>
      <c r="K489" s="263" t="s">
        <v>200</v>
      </c>
      <c r="L489" s="45"/>
      <c r="M489" s="268" t="s">
        <v>32</v>
      </c>
      <c r="N489" s="269" t="s">
        <v>48</v>
      </c>
      <c r="O489" s="85"/>
      <c r="P489" s="224">
        <f>O489*H489</f>
        <v>0</v>
      </c>
      <c r="Q489" s="224">
        <v>0</v>
      </c>
      <c r="R489" s="224">
        <f>Q489*H489</f>
        <v>0</v>
      </c>
      <c r="S489" s="224">
        <v>0</v>
      </c>
      <c r="T489" s="225">
        <f>S489*H489</f>
        <v>0</v>
      </c>
      <c r="U489" s="39"/>
      <c r="V489" s="39"/>
      <c r="W489" s="39"/>
      <c r="X489" s="39"/>
      <c r="Y489" s="39"/>
      <c r="Z489" s="39"/>
      <c r="AA489" s="39"/>
      <c r="AB489" s="39"/>
      <c r="AC489" s="39"/>
      <c r="AD489" s="39"/>
      <c r="AE489" s="39"/>
      <c r="AR489" s="226" t="s">
        <v>208</v>
      </c>
      <c r="AT489" s="226" t="s">
        <v>222</v>
      </c>
      <c r="AU489" s="226" t="s">
        <v>86</v>
      </c>
      <c r="AY489" s="17" t="s">
        <v>194</v>
      </c>
      <c r="BE489" s="227">
        <f>IF(N489="základní",J489,0)</f>
        <v>0</v>
      </c>
      <c r="BF489" s="227">
        <f>IF(N489="snížená",J489,0)</f>
        <v>0</v>
      </c>
      <c r="BG489" s="227">
        <f>IF(N489="zákl. přenesená",J489,0)</f>
        <v>0</v>
      </c>
      <c r="BH489" s="227">
        <f>IF(N489="sníž. přenesená",J489,0)</f>
        <v>0</v>
      </c>
      <c r="BI489" s="227">
        <f>IF(N489="nulová",J489,0)</f>
        <v>0</v>
      </c>
      <c r="BJ489" s="17" t="s">
        <v>84</v>
      </c>
      <c r="BK489" s="227">
        <f>ROUND(I489*H489,2)</f>
        <v>0</v>
      </c>
      <c r="BL489" s="17" t="s">
        <v>208</v>
      </c>
      <c r="BM489" s="226" t="s">
        <v>1065</v>
      </c>
    </row>
    <row r="490" s="2" customFormat="1" ht="44.25" customHeight="1">
      <c r="A490" s="39"/>
      <c r="B490" s="40"/>
      <c r="C490" s="261" t="s">
        <v>1066</v>
      </c>
      <c r="D490" s="261" t="s">
        <v>222</v>
      </c>
      <c r="E490" s="262" t="s">
        <v>1067</v>
      </c>
      <c r="F490" s="263" t="s">
        <v>1068</v>
      </c>
      <c r="G490" s="264" t="s">
        <v>262</v>
      </c>
      <c r="H490" s="265">
        <v>1</v>
      </c>
      <c r="I490" s="266"/>
      <c r="J490" s="267">
        <f>ROUND(I490*H490,2)</f>
        <v>0</v>
      </c>
      <c r="K490" s="263" t="s">
        <v>200</v>
      </c>
      <c r="L490" s="45"/>
      <c r="M490" s="268" t="s">
        <v>32</v>
      </c>
      <c r="N490" s="269" t="s">
        <v>48</v>
      </c>
      <c r="O490" s="85"/>
      <c r="P490" s="224">
        <f>O490*H490</f>
        <v>0</v>
      </c>
      <c r="Q490" s="224">
        <v>0</v>
      </c>
      <c r="R490" s="224">
        <f>Q490*H490</f>
        <v>0</v>
      </c>
      <c r="S490" s="224">
        <v>0</v>
      </c>
      <c r="T490" s="225">
        <f>S490*H490</f>
        <v>0</v>
      </c>
      <c r="U490" s="39"/>
      <c r="V490" s="39"/>
      <c r="W490" s="39"/>
      <c r="X490" s="39"/>
      <c r="Y490" s="39"/>
      <c r="Z490" s="39"/>
      <c r="AA490" s="39"/>
      <c r="AB490" s="39"/>
      <c r="AC490" s="39"/>
      <c r="AD490" s="39"/>
      <c r="AE490" s="39"/>
      <c r="AR490" s="226" t="s">
        <v>208</v>
      </c>
      <c r="AT490" s="226" t="s">
        <v>222</v>
      </c>
      <c r="AU490" s="226" t="s">
        <v>86</v>
      </c>
      <c r="AY490" s="17" t="s">
        <v>194</v>
      </c>
      <c r="BE490" s="227">
        <f>IF(N490="základní",J490,0)</f>
        <v>0</v>
      </c>
      <c r="BF490" s="227">
        <f>IF(N490="snížená",J490,0)</f>
        <v>0</v>
      </c>
      <c r="BG490" s="227">
        <f>IF(N490="zákl. přenesená",J490,0)</f>
        <v>0</v>
      </c>
      <c r="BH490" s="227">
        <f>IF(N490="sníž. přenesená",J490,0)</f>
        <v>0</v>
      </c>
      <c r="BI490" s="227">
        <f>IF(N490="nulová",J490,0)</f>
        <v>0</v>
      </c>
      <c r="BJ490" s="17" t="s">
        <v>84</v>
      </c>
      <c r="BK490" s="227">
        <f>ROUND(I490*H490,2)</f>
        <v>0</v>
      </c>
      <c r="BL490" s="17" t="s">
        <v>208</v>
      </c>
      <c r="BM490" s="226" t="s">
        <v>1069</v>
      </c>
    </row>
    <row r="491" s="2" customFormat="1" ht="24.15" customHeight="1">
      <c r="A491" s="39"/>
      <c r="B491" s="40"/>
      <c r="C491" s="261" t="s">
        <v>1070</v>
      </c>
      <c r="D491" s="261" t="s">
        <v>222</v>
      </c>
      <c r="E491" s="262" t="s">
        <v>1071</v>
      </c>
      <c r="F491" s="263" t="s">
        <v>1072</v>
      </c>
      <c r="G491" s="264" t="s">
        <v>262</v>
      </c>
      <c r="H491" s="265">
        <v>5</v>
      </c>
      <c r="I491" s="266"/>
      <c r="J491" s="267">
        <f>ROUND(I491*H491,2)</f>
        <v>0</v>
      </c>
      <c r="K491" s="263" t="s">
        <v>200</v>
      </c>
      <c r="L491" s="45"/>
      <c r="M491" s="268" t="s">
        <v>32</v>
      </c>
      <c r="N491" s="269" t="s">
        <v>48</v>
      </c>
      <c r="O491" s="85"/>
      <c r="P491" s="224">
        <f>O491*H491</f>
        <v>0</v>
      </c>
      <c r="Q491" s="224">
        <v>0</v>
      </c>
      <c r="R491" s="224">
        <f>Q491*H491</f>
        <v>0</v>
      </c>
      <c r="S491" s="224">
        <v>0</v>
      </c>
      <c r="T491" s="225">
        <f>S491*H491</f>
        <v>0</v>
      </c>
      <c r="U491" s="39"/>
      <c r="V491" s="39"/>
      <c r="W491" s="39"/>
      <c r="X491" s="39"/>
      <c r="Y491" s="39"/>
      <c r="Z491" s="39"/>
      <c r="AA491" s="39"/>
      <c r="AB491" s="39"/>
      <c r="AC491" s="39"/>
      <c r="AD491" s="39"/>
      <c r="AE491" s="39"/>
      <c r="AR491" s="226" t="s">
        <v>208</v>
      </c>
      <c r="AT491" s="226" t="s">
        <v>222</v>
      </c>
      <c r="AU491" s="226" t="s">
        <v>86</v>
      </c>
      <c r="AY491" s="17" t="s">
        <v>194</v>
      </c>
      <c r="BE491" s="227">
        <f>IF(N491="základní",J491,0)</f>
        <v>0</v>
      </c>
      <c r="BF491" s="227">
        <f>IF(N491="snížená",J491,0)</f>
        <v>0</v>
      </c>
      <c r="BG491" s="227">
        <f>IF(N491="zákl. přenesená",J491,0)</f>
        <v>0</v>
      </c>
      <c r="BH491" s="227">
        <f>IF(N491="sníž. přenesená",J491,0)</f>
        <v>0</v>
      </c>
      <c r="BI491" s="227">
        <f>IF(N491="nulová",J491,0)</f>
        <v>0</v>
      </c>
      <c r="BJ491" s="17" t="s">
        <v>84</v>
      </c>
      <c r="BK491" s="227">
        <f>ROUND(I491*H491,2)</f>
        <v>0</v>
      </c>
      <c r="BL491" s="17" t="s">
        <v>208</v>
      </c>
      <c r="BM491" s="226" t="s">
        <v>1073</v>
      </c>
    </row>
    <row r="492" s="13" customFormat="1">
      <c r="A492" s="13"/>
      <c r="B492" s="228"/>
      <c r="C492" s="229"/>
      <c r="D492" s="230" t="s">
        <v>204</v>
      </c>
      <c r="E492" s="231" t="s">
        <v>32</v>
      </c>
      <c r="F492" s="232" t="s">
        <v>1074</v>
      </c>
      <c r="G492" s="229"/>
      <c r="H492" s="231" t="s">
        <v>32</v>
      </c>
      <c r="I492" s="233"/>
      <c r="J492" s="229"/>
      <c r="K492" s="229"/>
      <c r="L492" s="234"/>
      <c r="M492" s="235"/>
      <c r="N492" s="236"/>
      <c r="O492" s="236"/>
      <c r="P492" s="236"/>
      <c r="Q492" s="236"/>
      <c r="R492" s="236"/>
      <c r="S492" s="236"/>
      <c r="T492" s="237"/>
      <c r="U492" s="13"/>
      <c r="V492" s="13"/>
      <c r="W492" s="13"/>
      <c r="X492" s="13"/>
      <c r="Y492" s="13"/>
      <c r="Z492" s="13"/>
      <c r="AA492" s="13"/>
      <c r="AB492" s="13"/>
      <c r="AC492" s="13"/>
      <c r="AD492" s="13"/>
      <c r="AE492" s="13"/>
      <c r="AT492" s="238" t="s">
        <v>204</v>
      </c>
      <c r="AU492" s="238" t="s">
        <v>86</v>
      </c>
      <c r="AV492" s="13" t="s">
        <v>84</v>
      </c>
      <c r="AW492" s="13" t="s">
        <v>39</v>
      </c>
      <c r="AX492" s="13" t="s">
        <v>77</v>
      </c>
      <c r="AY492" s="238" t="s">
        <v>194</v>
      </c>
    </row>
    <row r="493" s="14" customFormat="1">
      <c r="A493" s="14"/>
      <c r="B493" s="239"/>
      <c r="C493" s="240"/>
      <c r="D493" s="230" t="s">
        <v>204</v>
      </c>
      <c r="E493" s="241" t="s">
        <v>32</v>
      </c>
      <c r="F493" s="242" t="s">
        <v>86</v>
      </c>
      <c r="G493" s="240"/>
      <c r="H493" s="243">
        <v>2</v>
      </c>
      <c r="I493" s="244"/>
      <c r="J493" s="240"/>
      <c r="K493" s="240"/>
      <c r="L493" s="245"/>
      <c r="M493" s="246"/>
      <c r="N493" s="247"/>
      <c r="O493" s="247"/>
      <c r="P493" s="247"/>
      <c r="Q493" s="247"/>
      <c r="R493" s="247"/>
      <c r="S493" s="247"/>
      <c r="T493" s="248"/>
      <c r="U493" s="14"/>
      <c r="V493" s="14"/>
      <c r="W493" s="14"/>
      <c r="X493" s="14"/>
      <c r="Y493" s="14"/>
      <c r="Z493" s="14"/>
      <c r="AA493" s="14"/>
      <c r="AB493" s="14"/>
      <c r="AC493" s="14"/>
      <c r="AD493" s="14"/>
      <c r="AE493" s="14"/>
      <c r="AT493" s="249" t="s">
        <v>204</v>
      </c>
      <c r="AU493" s="249" t="s">
        <v>86</v>
      </c>
      <c r="AV493" s="14" t="s">
        <v>86</v>
      </c>
      <c r="AW493" s="14" t="s">
        <v>39</v>
      </c>
      <c r="AX493" s="14" t="s">
        <v>77</v>
      </c>
      <c r="AY493" s="249" t="s">
        <v>194</v>
      </c>
    </row>
    <row r="494" s="13" customFormat="1">
      <c r="A494" s="13"/>
      <c r="B494" s="228"/>
      <c r="C494" s="229"/>
      <c r="D494" s="230" t="s">
        <v>204</v>
      </c>
      <c r="E494" s="231" t="s">
        <v>32</v>
      </c>
      <c r="F494" s="232" t="s">
        <v>1043</v>
      </c>
      <c r="G494" s="229"/>
      <c r="H494" s="231" t="s">
        <v>32</v>
      </c>
      <c r="I494" s="233"/>
      <c r="J494" s="229"/>
      <c r="K494" s="229"/>
      <c r="L494" s="234"/>
      <c r="M494" s="235"/>
      <c r="N494" s="236"/>
      <c r="O494" s="236"/>
      <c r="P494" s="236"/>
      <c r="Q494" s="236"/>
      <c r="R494" s="236"/>
      <c r="S494" s="236"/>
      <c r="T494" s="237"/>
      <c r="U494" s="13"/>
      <c r="V494" s="13"/>
      <c r="W494" s="13"/>
      <c r="X494" s="13"/>
      <c r="Y494" s="13"/>
      <c r="Z494" s="13"/>
      <c r="AA494" s="13"/>
      <c r="AB494" s="13"/>
      <c r="AC494" s="13"/>
      <c r="AD494" s="13"/>
      <c r="AE494" s="13"/>
      <c r="AT494" s="238" t="s">
        <v>204</v>
      </c>
      <c r="AU494" s="238" t="s">
        <v>86</v>
      </c>
      <c r="AV494" s="13" t="s">
        <v>84</v>
      </c>
      <c r="AW494" s="13" t="s">
        <v>39</v>
      </c>
      <c r="AX494" s="13" t="s">
        <v>77</v>
      </c>
      <c r="AY494" s="238" t="s">
        <v>194</v>
      </c>
    </row>
    <row r="495" s="14" customFormat="1">
      <c r="A495" s="14"/>
      <c r="B495" s="239"/>
      <c r="C495" s="240"/>
      <c r="D495" s="230" t="s">
        <v>204</v>
      </c>
      <c r="E495" s="241" t="s">
        <v>32</v>
      </c>
      <c r="F495" s="242" t="s">
        <v>193</v>
      </c>
      <c r="G495" s="240"/>
      <c r="H495" s="243">
        <v>3</v>
      </c>
      <c r="I495" s="244"/>
      <c r="J495" s="240"/>
      <c r="K495" s="240"/>
      <c r="L495" s="245"/>
      <c r="M495" s="246"/>
      <c r="N495" s="247"/>
      <c r="O495" s="247"/>
      <c r="P495" s="247"/>
      <c r="Q495" s="247"/>
      <c r="R495" s="247"/>
      <c r="S495" s="247"/>
      <c r="T495" s="248"/>
      <c r="U495" s="14"/>
      <c r="V495" s="14"/>
      <c r="W495" s="14"/>
      <c r="X495" s="14"/>
      <c r="Y495" s="14"/>
      <c r="Z495" s="14"/>
      <c r="AA495" s="14"/>
      <c r="AB495" s="14"/>
      <c r="AC495" s="14"/>
      <c r="AD495" s="14"/>
      <c r="AE495" s="14"/>
      <c r="AT495" s="249" t="s">
        <v>204</v>
      </c>
      <c r="AU495" s="249" t="s">
        <v>86</v>
      </c>
      <c r="AV495" s="14" t="s">
        <v>86</v>
      </c>
      <c r="AW495" s="14" t="s">
        <v>39</v>
      </c>
      <c r="AX495" s="14" t="s">
        <v>77</v>
      </c>
      <c r="AY495" s="249" t="s">
        <v>194</v>
      </c>
    </row>
    <row r="496" s="15" customFormat="1">
      <c r="A496" s="15"/>
      <c r="B496" s="250"/>
      <c r="C496" s="251"/>
      <c r="D496" s="230" t="s">
        <v>204</v>
      </c>
      <c r="E496" s="252" t="s">
        <v>32</v>
      </c>
      <c r="F496" s="253" t="s">
        <v>207</v>
      </c>
      <c r="G496" s="251"/>
      <c r="H496" s="254">
        <v>5</v>
      </c>
      <c r="I496" s="255"/>
      <c r="J496" s="251"/>
      <c r="K496" s="251"/>
      <c r="L496" s="256"/>
      <c r="M496" s="257"/>
      <c r="N496" s="258"/>
      <c r="O496" s="258"/>
      <c r="P496" s="258"/>
      <c r="Q496" s="258"/>
      <c r="R496" s="258"/>
      <c r="S496" s="258"/>
      <c r="T496" s="259"/>
      <c r="U496" s="15"/>
      <c r="V496" s="15"/>
      <c r="W496" s="15"/>
      <c r="X496" s="15"/>
      <c r="Y496" s="15"/>
      <c r="Z496" s="15"/>
      <c r="AA496" s="15"/>
      <c r="AB496" s="15"/>
      <c r="AC496" s="15"/>
      <c r="AD496" s="15"/>
      <c r="AE496" s="15"/>
      <c r="AT496" s="260" t="s">
        <v>204</v>
      </c>
      <c r="AU496" s="260" t="s">
        <v>86</v>
      </c>
      <c r="AV496" s="15" t="s">
        <v>208</v>
      </c>
      <c r="AW496" s="15" t="s">
        <v>39</v>
      </c>
      <c r="AX496" s="15" t="s">
        <v>84</v>
      </c>
      <c r="AY496" s="260" t="s">
        <v>194</v>
      </c>
    </row>
    <row r="497" s="2" customFormat="1" ht="37.8" customHeight="1">
      <c r="A497" s="39"/>
      <c r="B497" s="40"/>
      <c r="C497" s="261" t="s">
        <v>1075</v>
      </c>
      <c r="D497" s="261" t="s">
        <v>222</v>
      </c>
      <c r="E497" s="262" t="s">
        <v>1076</v>
      </c>
      <c r="F497" s="263" t="s">
        <v>1077</v>
      </c>
      <c r="G497" s="264" t="s">
        <v>262</v>
      </c>
      <c r="H497" s="265">
        <v>2</v>
      </c>
      <c r="I497" s="266"/>
      <c r="J497" s="267">
        <f>ROUND(I497*H497,2)</f>
        <v>0</v>
      </c>
      <c r="K497" s="263" t="s">
        <v>200</v>
      </c>
      <c r="L497" s="45"/>
      <c r="M497" s="268" t="s">
        <v>32</v>
      </c>
      <c r="N497" s="269" t="s">
        <v>48</v>
      </c>
      <c r="O497" s="85"/>
      <c r="P497" s="224">
        <f>O497*H497</f>
        <v>0</v>
      </c>
      <c r="Q497" s="224">
        <v>0</v>
      </c>
      <c r="R497" s="224">
        <f>Q497*H497</f>
        <v>0</v>
      </c>
      <c r="S497" s="224">
        <v>0</v>
      </c>
      <c r="T497" s="225">
        <f>S497*H497</f>
        <v>0</v>
      </c>
      <c r="U497" s="39"/>
      <c r="V497" s="39"/>
      <c r="W497" s="39"/>
      <c r="X497" s="39"/>
      <c r="Y497" s="39"/>
      <c r="Z497" s="39"/>
      <c r="AA497" s="39"/>
      <c r="AB497" s="39"/>
      <c r="AC497" s="39"/>
      <c r="AD497" s="39"/>
      <c r="AE497" s="39"/>
      <c r="AR497" s="226" t="s">
        <v>208</v>
      </c>
      <c r="AT497" s="226" t="s">
        <v>222</v>
      </c>
      <c r="AU497" s="226" t="s">
        <v>86</v>
      </c>
      <c r="AY497" s="17" t="s">
        <v>194</v>
      </c>
      <c r="BE497" s="227">
        <f>IF(N497="základní",J497,0)</f>
        <v>0</v>
      </c>
      <c r="BF497" s="227">
        <f>IF(N497="snížená",J497,0)</f>
        <v>0</v>
      </c>
      <c r="BG497" s="227">
        <f>IF(N497="zákl. přenesená",J497,0)</f>
        <v>0</v>
      </c>
      <c r="BH497" s="227">
        <f>IF(N497="sníž. přenesená",J497,0)</f>
        <v>0</v>
      </c>
      <c r="BI497" s="227">
        <f>IF(N497="nulová",J497,0)</f>
        <v>0</v>
      </c>
      <c r="BJ497" s="17" t="s">
        <v>84</v>
      </c>
      <c r="BK497" s="227">
        <f>ROUND(I497*H497,2)</f>
        <v>0</v>
      </c>
      <c r="BL497" s="17" t="s">
        <v>208</v>
      </c>
      <c r="BM497" s="226" t="s">
        <v>1078</v>
      </c>
    </row>
    <row r="498" s="2" customFormat="1" ht="21.75" customHeight="1">
      <c r="A498" s="39"/>
      <c r="B498" s="40"/>
      <c r="C498" s="214" t="s">
        <v>1079</v>
      </c>
      <c r="D498" s="214" t="s">
        <v>197</v>
      </c>
      <c r="E498" s="215" t="s">
        <v>1080</v>
      </c>
      <c r="F498" s="216" t="s">
        <v>1081</v>
      </c>
      <c r="G498" s="217" t="s">
        <v>262</v>
      </c>
      <c r="H498" s="218">
        <v>1</v>
      </c>
      <c r="I498" s="219"/>
      <c r="J498" s="220">
        <f>ROUND(I498*H498,2)</f>
        <v>0</v>
      </c>
      <c r="K498" s="216" t="s">
        <v>32</v>
      </c>
      <c r="L498" s="221"/>
      <c r="M498" s="222" t="s">
        <v>32</v>
      </c>
      <c r="N498" s="223" t="s">
        <v>48</v>
      </c>
      <c r="O498" s="85"/>
      <c r="P498" s="224">
        <f>O498*H498</f>
        <v>0</v>
      </c>
      <c r="Q498" s="224">
        <v>0</v>
      </c>
      <c r="R498" s="224">
        <f>Q498*H498</f>
        <v>0</v>
      </c>
      <c r="S498" s="224">
        <v>0</v>
      </c>
      <c r="T498" s="225">
        <f>S498*H498</f>
        <v>0</v>
      </c>
      <c r="U498" s="39"/>
      <c r="V498" s="39"/>
      <c r="W498" s="39"/>
      <c r="X498" s="39"/>
      <c r="Y498" s="39"/>
      <c r="Z498" s="39"/>
      <c r="AA498" s="39"/>
      <c r="AB498" s="39"/>
      <c r="AC498" s="39"/>
      <c r="AD498" s="39"/>
      <c r="AE498" s="39"/>
      <c r="AR498" s="226" t="s">
        <v>524</v>
      </c>
      <c r="AT498" s="226" t="s">
        <v>197</v>
      </c>
      <c r="AU498" s="226" t="s">
        <v>86</v>
      </c>
      <c r="AY498" s="17" t="s">
        <v>194</v>
      </c>
      <c r="BE498" s="227">
        <f>IF(N498="základní",J498,0)</f>
        <v>0</v>
      </c>
      <c r="BF498" s="227">
        <f>IF(N498="snížená",J498,0)</f>
        <v>0</v>
      </c>
      <c r="BG498" s="227">
        <f>IF(N498="zákl. přenesená",J498,0)</f>
        <v>0</v>
      </c>
      <c r="BH498" s="227">
        <f>IF(N498="sníž. přenesená",J498,0)</f>
        <v>0</v>
      </c>
      <c r="BI498" s="227">
        <f>IF(N498="nulová",J498,0)</f>
        <v>0</v>
      </c>
      <c r="BJ498" s="17" t="s">
        <v>84</v>
      </c>
      <c r="BK498" s="227">
        <f>ROUND(I498*H498,2)</f>
        <v>0</v>
      </c>
      <c r="BL498" s="17" t="s">
        <v>524</v>
      </c>
      <c r="BM498" s="226" t="s">
        <v>1082</v>
      </c>
    </row>
    <row r="499" s="13" customFormat="1">
      <c r="A499" s="13"/>
      <c r="B499" s="228"/>
      <c r="C499" s="229"/>
      <c r="D499" s="230" t="s">
        <v>204</v>
      </c>
      <c r="E499" s="231" t="s">
        <v>32</v>
      </c>
      <c r="F499" s="232" t="s">
        <v>1083</v>
      </c>
      <c r="G499" s="229"/>
      <c r="H499" s="231" t="s">
        <v>32</v>
      </c>
      <c r="I499" s="233"/>
      <c r="J499" s="229"/>
      <c r="K499" s="229"/>
      <c r="L499" s="234"/>
      <c r="M499" s="235"/>
      <c r="N499" s="236"/>
      <c r="O499" s="236"/>
      <c r="P499" s="236"/>
      <c r="Q499" s="236"/>
      <c r="R499" s="236"/>
      <c r="S499" s="236"/>
      <c r="T499" s="237"/>
      <c r="U499" s="13"/>
      <c r="V499" s="13"/>
      <c r="W499" s="13"/>
      <c r="X499" s="13"/>
      <c r="Y499" s="13"/>
      <c r="Z499" s="13"/>
      <c r="AA499" s="13"/>
      <c r="AB499" s="13"/>
      <c r="AC499" s="13"/>
      <c r="AD499" s="13"/>
      <c r="AE499" s="13"/>
      <c r="AT499" s="238" t="s">
        <v>204</v>
      </c>
      <c r="AU499" s="238" t="s">
        <v>86</v>
      </c>
      <c r="AV499" s="13" t="s">
        <v>84</v>
      </c>
      <c r="AW499" s="13" t="s">
        <v>39</v>
      </c>
      <c r="AX499" s="13" t="s">
        <v>77</v>
      </c>
      <c r="AY499" s="238" t="s">
        <v>194</v>
      </c>
    </row>
    <row r="500" s="14" customFormat="1">
      <c r="A500" s="14"/>
      <c r="B500" s="239"/>
      <c r="C500" s="240"/>
      <c r="D500" s="230" t="s">
        <v>204</v>
      </c>
      <c r="E500" s="241" t="s">
        <v>32</v>
      </c>
      <c r="F500" s="242" t="s">
        <v>84</v>
      </c>
      <c r="G500" s="240"/>
      <c r="H500" s="243">
        <v>1</v>
      </c>
      <c r="I500" s="244"/>
      <c r="J500" s="240"/>
      <c r="K500" s="240"/>
      <c r="L500" s="245"/>
      <c r="M500" s="246"/>
      <c r="N500" s="247"/>
      <c r="O500" s="247"/>
      <c r="P500" s="247"/>
      <c r="Q500" s="247"/>
      <c r="R500" s="247"/>
      <c r="S500" s="247"/>
      <c r="T500" s="248"/>
      <c r="U500" s="14"/>
      <c r="V500" s="14"/>
      <c r="W500" s="14"/>
      <c r="X500" s="14"/>
      <c r="Y500" s="14"/>
      <c r="Z500" s="14"/>
      <c r="AA500" s="14"/>
      <c r="AB500" s="14"/>
      <c r="AC500" s="14"/>
      <c r="AD500" s="14"/>
      <c r="AE500" s="14"/>
      <c r="AT500" s="249" t="s">
        <v>204</v>
      </c>
      <c r="AU500" s="249" t="s">
        <v>86</v>
      </c>
      <c r="AV500" s="14" t="s">
        <v>86</v>
      </c>
      <c r="AW500" s="14" t="s">
        <v>39</v>
      </c>
      <c r="AX500" s="14" t="s">
        <v>77</v>
      </c>
      <c r="AY500" s="249" t="s">
        <v>194</v>
      </c>
    </row>
    <row r="501" s="15" customFormat="1">
      <c r="A501" s="15"/>
      <c r="B501" s="250"/>
      <c r="C501" s="251"/>
      <c r="D501" s="230" t="s">
        <v>204</v>
      </c>
      <c r="E501" s="252" t="s">
        <v>32</v>
      </c>
      <c r="F501" s="253" t="s">
        <v>207</v>
      </c>
      <c r="G501" s="251"/>
      <c r="H501" s="254">
        <v>1</v>
      </c>
      <c r="I501" s="255"/>
      <c r="J501" s="251"/>
      <c r="K501" s="251"/>
      <c r="L501" s="256"/>
      <c r="M501" s="257"/>
      <c r="N501" s="258"/>
      <c r="O501" s="258"/>
      <c r="P501" s="258"/>
      <c r="Q501" s="258"/>
      <c r="R501" s="258"/>
      <c r="S501" s="258"/>
      <c r="T501" s="259"/>
      <c r="U501" s="15"/>
      <c r="V501" s="15"/>
      <c r="W501" s="15"/>
      <c r="X501" s="15"/>
      <c r="Y501" s="15"/>
      <c r="Z501" s="15"/>
      <c r="AA501" s="15"/>
      <c r="AB501" s="15"/>
      <c r="AC501" s="15"/>
      <c r="AD501" s="15"/>
      <c r="AE501" s="15"/>
      <c r="AT501" s="260" t="s">
        <v>204</v>
      </c>
      <c r="AU501" s="260" t="s">
        <v>86</v>
      </c>
      <c r="AV501" s="15" t="s">
        <v>208</v>
      </c>
      <c r="AW501" s="15" t="s">
        <v>39</v>
      </c>
      <c r="AX501" s="15" t="s">
        <v>84</v>
      </c>
      <c r="AY501" s="260" t="s">
        <v>194</v>
      </c>
    </row>
    <row r="502" s="2" customFormat="1" ht="16.5" customHeight="1">
      <c r="A502" s="39"/>
      <c r="B502" s="40"/>
      <c r="C502" s="214" t="s">
        <v>1084</v>
      </c>
      <c r="D502" s="214" t="s">
        <v>197</v>
      </c>
      <c r="E502" s="215" t="s">
        <v>1085</v>
      </c>
      <c r="F502" s="216" t="s">
        <v>1086</v>
      </c>
      <c r="G502" s="217" t="s">
        <v>262</v>
      </c>
      <c r="H502" s="218">
        <v>2</v>
      </c>
      <c r="I502" s="219"/>
      <c r="J502" s="220">
        <f>ROUND(I502*H502,2)</f>
        <v>0</v>
      </c>
      <c r="K502" s="216" t="s">
        <v>32</v>
      </c>
      <c r="L502" s="221"/>
      <c r="M502" s="222" t="s">
        <v>32</v>
      </c>
      <c r="N502" s="223" t="s">
        <v>48</v>
      </c>
      <c r="O502" s="85"/>
      <c r="P502" s="224">
        <f>O502*H502</f>
        <v>0</v>
      </c>
      <c r="Q502" s="224">
        <v>0</v>
      </c>
      <c r="R502" s="224">
        <f>Q502*H502</f>
        <v>0</v>
      </c>
      <c r="S502" s="224">
        <v>0</v>
      </c>
      <c r="T502" s="225">
        <f>S502*H502</f>
        <v>0</v>
      </c>
      <c r="U502" s="39"/>
      <c r="V502" s="39"/>
      <c r="W502" s="39"/>
      <c r="X502" s="39"/>
      <c r="Y502" s="39"/>
      <c r="Z502" s="39"/>
      <c r="AA502" s="39"/>
      <c r="AB502" s="39"/>
      <c r="AC502" s="39"/>
      <c r="AD502" s="39"/>
      <c r="AE502" s="39"/>
      <c r="AR502" s="226" t="s">
        <v>524</v>
      </c>
      <c r="AT502" s="226" t="s">
        <v>197</v>
      </c>
      <c r="AU502" s="226" t="s">
        <v>86</v>
      </c>
      <c r="AY502" s="17" t="s">
        <v>194</v>
      </c>
      <c r="BE502" s="227">
        <f>IF(N502="základní",J502,0)</f>
        <v>0</v>
      </c>
      <c r="BF502" s="227">
        <f>IF(N502="snížená",J502,0)</f>
        <v>0</v>
      </c>
      <c r="BG502" s="227">
        <f>IF(N502="zákl. přenesená",J502,0)</f>
        <v>0</v>
      </c>
      <c r="BH502" s="227">
        <f>IF(N502="sníž. přenesená",J502,0)</f>
        <v>0</v>
      </c>
      <c r="BI502" s="227">
        <f>IF(N502="nulová",J502,0)</f>
        <v>0</v>
      </c>
      <c r="BJ502" s="17" t="s">
        <v>84</v>
      </c>
      <c r="BK502" s="227">
        <f>ROUND(I502*H502,2)</f>
        <v>0</v>
      </c>
      <c r="BL502" s="17" t="s">
        <v>524</v>
      </c>
      <c r="BM502" s="226" t="s">
        <v>1087</v>
      </c>
    </row>
    <row r="503" s="13" customFormat="1">
      <c r="A503" s="13"/>
      <c r="B503" s="228"/>
      <c r="C503" s="229"/>
      <c r="D503" s="230" t="s">
        <v>204</v>
      </c>
      <c r="E503" s="231" t="s">
        <v>32</v>
      </c>
      <c r="F503" s="232" t="s">
        <v>1088</v>
      </c>
      <c r="G503" s="229"/>
      <c r="H503" s="231" t="s">
        <v>32</v>
      </c>
      <c r="I503" s="233"/>
      <c r="J503" s="229"/>
      <c r="K503" s="229"/>
      <c r="L503" s="234"/>
      <c r="M503" s="235"/>
      <c r="N503" s="236"/>
      <c r="O503" s="236"/>
      <c r="P503" s="236"/>
      <c r="Q503" s="236"/>
      <c r="R503" s="236"/>
      <c r="S503" s="236"/>
      <c r="T503" s="237"/>
      <c r="U503" s="13"/>
      <c r="V503" s="13"/>
      <c r="W503" s="13"/>
      <c r="X503" s="13"/>
      <c r="Y503" s="13"/>
      <c r="Z503" s="13"/>
      <c r="AA503" s="13"/>
      <c r="AB503" s="13"/>
      <c r="AC503" s="13"/>
      <c r="AD503" s="13"/>
      <c r="AE503" s="13"/>
      <c r="AT503" s="238" t="s">
        <v>204</v>
      </c>
      <c r="AU503" s="238" t="s">
        <v>86</v>
      </c>
      <c r="AV503" s="13" t="s">
        <v>84</v>
      </c>
      <c r="AW503" s="13" t="s">
        <v>39</v>
      </c>
      <c r="AX503" s="13" t="s">
        <v>77</v>
      </c>
      <c r="AY503" s="238" t="s">
        <v>194</v>
      </c>
    </row>
    <row r="504" s="14" customFormat="1">
      <c r="A504" s="14"/>
      <c r="B504" s="239"/>
      <c r="C504" s="240"/>
      <c r="D504" s="230" t="s">
        <v>204</v>
      </c>
      <c r="E504" s="241" t="s">
        <v>32</v>
      </c>
      <c r="F504" s="242" t="s">
        <v>86</v>
      </c>
      <c r="G504" s="240"/>
      <c r="H504" s="243">
        <v>2</v>
      </c>
      <c r="I504" s="244"/>
      <c r="J504" s="240"/>
      <c r="K504" s="240"/>
      <c r="L504" s="245"/>
      <c r="M504" s="246"/>
      <c r="N504" s="247"/>
      <c r="O504" s="247"/>
      <c r="P504" s="247"/>
      <c r="Q504" s="247"/>
      <c r="R504" s="247"/>
      <c r="S504" s="247"/>
      <c r="T504" s="248"/>
      <c r="U504" s="14"/>
      <c r="V504" s="14"/>
      <c r="W504" s="14"/>
      <c r="X504" s="14"/>
      <c r="Y504" s="14"/>
      <c r="Z504" s="14"/>
      <c r="AA504" s="14"/>
      <c r="AB504" s="14"/>
      <c r="AC504" s="14"/>
      <c r="AD504" s="14"/>
      <c r="AE504" s="14"/>
      <c r="AT504" s="249" t="s">
        <v>204</v>
      </c>
      <c r="AU504" s="249" t="s">
        <v>86</v>
      </c>
      <c r="AV504" s="14" t="s">
        <v>86</v>
      </c>
      <c r="AW504" s="14" t="s">
        <v>39</v>
      </c>
      <c r="AX504" s="14" t="s">
        <v>77</v>
      </c>
      <c r="AY504" s="249" t="s">
        <v>194</v>
      </c>
    </row>
    <row r="505" s="15" customFormat="1">
      <c r="A505" s="15"/>
      <c r="B505" s="250"/>
      <c r="C505" s="251"/>
      <c r="D505" s="230" t="s">
        <v>204</v>
      </c>
      <c r="E505" s="252" t="s">
        <v>32</v>
      </c>
      <c r="F505" s="253" t="s">
        <v>207</v>
      </c>
      <c r="G505" s="251"/>
      <c r="H505" s="254">
        <v>2</v>
      </c>
      <c r="I505" s="255"/>
      <c r="J505" s="251"/>
      <c r="K505" s="251"/>
      <c r="L505" s="256"/>
      <c r="M505" s="257"/>
      <c r="N505" s="258"/>
      <c r="O505" s="258"/>
      <c r="P505" s="258"/>
      <c r="Q505" s="258"/>
      <c r="R505" s="258"/>
      <c r="S505" s="258"/>
      <c r="T505" s="259"/>
      <c r="U505" s="15"/>
      <c r="V505" s="15"/>
      <c r="W505" s="15"/>
      <c r="X505" s="15"/>
      <c r="Y505" s="15"/>
      <c r="Z505" s="15"/>
      <c r="AA505" s="15"/>
      <c r="AB505" s="15"/>
      <c r="AC505" s="15"/>
      <c r="AD505" s="15"/>
      <c r="AE505" s="15"/>
      <c r="AT505" s="260" t="s">
        <v>204</v>
      </c>
      <c r="AU505" s="260" t="s">
        <v>86</v>
      </c>
      <c r="AV505" s="15" t="s">
        <v>208</v>
      </c>
      <c r="AW505" s="15" t="s">
        <v>39</v>
      </c>
      <c r="AX505" s="15" t="s">
        <v>84</v>
      </c>
      <c r="AY505" s="260" t="s">
        <v>194</v>
      </c>
    </row>
    <row r="506" s="2" customFormat="1" ht="16.5" customHeight="1">
      <c r="A506" s="39"/>
      <c r="B506" s="40"/>
      <c r="C506" s="214" t="s">
        <v>1089</v>
      </c>
      <c r="D506" s="214" t="s">
        <v>197</v>
      </c>
      <c r="E506" s="215" t="s">
        <v>1090</v>
      </c>
      <c r="F506" s="216" t="s">
        <v>1091</v>
      </c>
      <c r="G506" s="217" t="s">
        <v>262</v>
      </c>
      <c r="H506" s="218">
        <v>3</v>
      </c>
      <c r="I506" s="219"/>
      <c r="J506" s="220">
        <f>ROUND(I506*H506,2)</f>
        <v>0</v>
      </c>
      <c r="K506" s="216" t="s">
        <v>32</v>
      </c>
      <c r="L506" s="221"/>
      <c r="M506" s="222" t="s">
        <v>32</v>
      </c>
      <c r="N506" s="223" t="s">
        <v>48</v>
      </c>
      <c r="O506" s="85"/>
      <c r="P506" s="224">
        <f>O506*H506</f>
        <v>0</v>
      </c>
      <c r="Q506" s="224">
        <v>0</v>
      </c>
      <c r="R506" s="224">
        <f>Q506*H506</f>
        <v>0</v>
      </c>
      <c r="S506" s="224">
        <v>0</v>
      </c>
      <c r="T506" s="225">
        <f>S506*H506</f>
        <v>0</v>
      </c>
      <c r="U506" s="39"/>
      <c r="V506" s="39"/>
      <c r="W506" s="39"/>
      <c r="X506" s="39"/>
      <c r="Y506" s="39"/>
      <c r="Z506" s="39"/>
      <c r="AA506" s="39"/>
      <c r="AB506" s="39"/>
      <c r="AC506" s="39"/>
      <c r="AD506" s="39"/>
      <c r="AE506" s="39"/>
      <c r="AR506" s="226" t="s">
        <v>524</v>
      </c>
      <c r="AT506" s="226" t="s">
        <v>197</v>
      </c>
      <c r="AU506" s="226" t="s">
        <v>86</v>
      </c>
      <c r="AY506" s="17" t="s">
        <v>194</v>
      </c>
      <c r="BE506" s="227">
        <f>IF(N506="základní",J506,0)</f>
        <v>0</v>
      </c>
      <c r="BF506" s="227">
        <f>IF(N506="snížená",J506,0)</f>
        <v>0</v>
      </c>
      <c r="BG506" s="227">
        <f>IF(N506="zákl. přenesená",J506,0)</f>
        <v>0</v>
      </c>
      <c r="BH506" s="227">
        <f>IF(N506="sníž. přenesená",J506,0)</f>
        <v>0</v>
      </c>
      <c r="BI506" s="227">
        <f>IF(N506="nulová",J506,0)</f>
        <v>0</v>
      </c>
      <c r="BJ506" s="17" t="s">
        <v>84</v>
      </c>
      <c r="BK506" s="227">
        <f>ROUND(I506*H506,2)</f>
        <v>0</v>
      </c>
      <c r="BL506" s="17" t="s">
        <v>524</v>
      </c>
      <c r="BM506" s="226" t="s">
        <v>1092</v>
      </c>
    </row>
    <row r="507" s="2" customFormat="1">
      <c r="A507" s="39"/>
      <c r="B507" s="40"/>
      <c r="C507" s="41"/>
      <c r="D507" s="230" t="s">
        <v>226</v>
      </c>
      <c r="E507" s="41"/>
      <c r="F507" s="270" t="s">
        <v>1093</v>
      </c>
      <c r="G507" s="41"/>
      <c r="H507" s="41"/>
      <c r="I507" s="271"/>
      <c r="J507" s="41"/>
      <c r="K507" s="41"/>
      <c r="L507" s="45"/>
      <c r="M507" s="272"/>
      <c r="N507" s="273"/>
      <c r="O507" s="85"/>
      <c r="P507" s="85"/>
      <c r="Q507" s="85"/>
      <c r="R507" s="85"/>
      <c r="S507" s="85"/>
      <c r="T507" s="86"/>
      <c r="U507" s="39"/>
      <c r="V507" s="39"/>
      <c r="W507" s="39"/>
      <c r="X507" s="39"/>
      <c r="Y507" s="39"/>
      <c r="Z507" s="39"/>
      <c r="AA507" s="39"/>
      <c r="AB507" s="39"/>
      <c r="AC507" s="39"/>
      <c r="AD507" s="39"/>
      <c r="AE507" s="39"/>
      <c r="AT507" s="17" t="s">
        <v>226</v>
      </c>
      <c r="AU507" s="17" t="s">
        <v>86</v>
      </c>
    </row>
    <row r="508" s="2" customFormat="1" ht="24.15" customHeight="1">
      <c r="A508" s="39"/>
      <c r="B508" s="40"/>
      <c r="C508" s="261" t="s">
        <v>1094</v>
      </c>
      <c r="D508" s="261" t="s">
        <v>222</v>
      </c>
      <c r="E508" s="262" t="s">
        <v>1095</v>
      </c>
      <c r="F508" s="263" t="s">
        <v>1096</v>
      </c>
      <c r="G508" s="264" t="s">
        <v>262</v>
      </c>
      <c r="H508" s="265">
        <v>5</v>
      </c>
      <c r="I508" s="266"/>
      <c r="J508" s="267">
        <f>ROUND(I508*H508,2)</f>
        <v>0</v>
      </c>
      <c r="K508" s="263" t="s">
        <v>200</v>
      </c>
      <c r="L508" s="45"/>
      <c r="M508" s="268" t="s">
        <v>32</v>
      </c>
      <c r="N508" s="269" t="s">
        <v>48</v>
      </c>
      <c r="O508" s="85"/>
      <c r="P508" s="224">
        <f>O508*H508</f>
        <v>0</v>
      </c>
      <c r="Q508" s="224">
        <v>0</v>
      </c>
      <c r="R508" s="224">
        <f>Q508*H508</f>
        <v>0</v>
      </c>
      <c r="S508" s="224">
        <v>0</v>
      </c>
      <c r="T508" s="225">
        <f>S508*H508</f>
        <v>0</v>
      </c>
      <c r="U508" s="39"/>
      <c r="V508" s="39"/>
      <c r="W508" s="39"/>
      <c r="X508" s="39"/>
      <c r="Y508" s="39"/>
      <c r="Z508" s="39"/>
      <c r="AA508" s="39"/>
      <c r="AB508" s="39"/>
      <c r="AC508" s="39"/>
      <c r="AD508" s="39"/>
      <c r="AE508" s="39"/>
      <c r="AR508" s="226" t="s">
        <v>208</v>
      </c>
      <c r="AT508" s="226" t="s">
        <v>222</v>
      </c>
      <c r="AU508" s="226" t="s">
        <v>86</v>
      </c>
      <c r="AY508" s="17" t="s">
        <v>194</v>
      </c>
      <c r="BE508" s="227">
        <f>IF(N508="základní",J508,0)</f>
        <v>0</v>
      </c>
      <c r="BF508" s="227">
        <f>IF(N508="snížená",J508,0)</f>
        <v>0</v>
      </c>
      <c r="BG508" s="227">
        <f>IF(N508="zákl. přenesená",J508,0)</f>
        <v>0</v>
      </c>
      <c r="BH508" s="227">
        <f>IF(N508="sníž. přenesená",J508,0)</f>
        <v>0</v>
      </c>
      <c r="BI508" s="227">
        <f>IF(N508="nulová",J508,0)</f>
        <v>0</v>
      </c>
      <c r="BJ508" s="17" t="s">
        <v>84</v>
      </c>
      <c r="BK508" s="227">
        <f>ROUND(I508*H508,2)</f>
        <v>0</v>
      </c>
      <c r="BL508" s="17" t="s">
        <v>208</v>
      </c>
      <c r="BM508" s="226" t="s">
        <v>1097</v>
      </c>
    </row>
    <row r="509" s="13" customFormat="1">
      <c r="A509" s="13"/>
      <c r="B509" s="228"/>
      <c r="C509" s="229"/>
      <c r="D509" s="230" t="s">
        <v>204</v>
      </c>
      <c r="E509" s="231" t="s">
        <v>32</v>
      </c>
      <c r="F509" s="232" t="s">
        <v>1042</v>
      </c>
      <c r="G509" s="229"/>
      <c r="H509" s="231" t="s">
        <v>32</v>
      </c>
      <c r="I509" s="233"/>
      <c r="J509" s="229"/>
      <c r="K509" s="229"/>
      <c r="L509" s="234"/>
      <c r="M509" s="235"/>
      <c r="N509" s="236"/>
      <c r="O509" s="236"/>
      <c r="P509" s="236"/>
      <c r="Q509" s="236"/>
      <c r="R509" s="236"/>
      <c r="S509" s="236"/>
      <c r="T509" s="237"/>
      <c r="U509" s="13"/>
      <c r="V509" s="13"/>
      <c r="W509" s="13"/>
      <c r="X509" s="13"/>
      <c r="Y509" s="13"/>
      <c r="Z509" s="13"/>
      <c r="AA509" s="13"/>
      <c r="AB509" s="13"/>
      <c r="AC509" s="13"/>
      <c r="AD509" s="13"/>
      <c r="AE509" s="13"/>
      <c r="AT509" s="238" t="s">
        <v>204</v>
      </c>
      <c r="AU509" s="238" t="s">
        <v>86</v>
      </c>
      <c r="AV509" s="13" t="s">
        <v>84</v>
      </c>
      <c r="AW509" s="13" t="s">
        <v>39</v>
      </c>
      <c r="AX509" s="13" t="s">
        <v>77</v>
      </c>
      <c r="AY509" s="238" t="s">
        <v>194</v>
      </c>
    </row>
    <row r="510" s="14" customFormat="1">
      <c r="A510" s="14"/>
      <c r="B510" s="239"/>
      <c r="C510" s="240"/>
      <c r="D510" s="230" t="s">
        <v>204</v>
      </c>
      <c r="E510" s="241" t="s">
        <v>32</v>
      </c>
      <c r="F510" s="242" t="s">
        <v>86</v>
      </c>
      <c r="G510" s="240"/>
      <c r="H510" s="243">
        <v>2</v>
      </c>
      <c r="I510" s="244"/>
      <c r="J510" s="240"/>
      <c r="K510" s="240"/>
      <c r="L510" s="245"/>
      <c r="M510" s="246"/>
      <c r="N510" s="247"/>
      <c r="O510" s="247"/>
      <c r="P510" s="247"/>
      <c r="Q510" s="247"/>
      <c r="R510" s="247"/>
      <c r="S510" s="247"/>
      <c r="T510" s="248"/>
      <c r="U510" s="14"/>
      <c r="V510" s="14"/>
      <c r="W510" s="14"/>
      <c r="X510" s="14"/>
      <c r="Y510" s="14"/>
      <c r="Z510" s="14"/>
      <c r="AA510" s="14"/>
      <c r="AB510" s="14"/>
      <c r="AC510" s="14"/>
      <c r="AD510" s="14"/>
      <c r="AE510" s="14"/>
      <c r="AT510" s="249" t="s">
        <v>204</v>
      </c>
      <c r="AU510" s="249" t="s">
        <v>86</v>
      </c>
      <c r="AV510" s="14" t="s">
        <v>86</v>
      </c>
      <c r="AW510" s="14" t="s">
        <v>39</v>
      </c>
      <c r="AX510" s="14" t="s">
        <v>77</v>
      </c>
      <c r="AY510" s="249" t="s">
        <v>194</v>
      </c>
    </row>
    <row r="511" s="13" customFormat="1">
      <c r="A511" s="13"/>
      <c r="B511" s="228"/>
      <c r="C511" s="229"/>
      <c r="D511" s="230" t="s">
        <v>204</v>
      </c>
      <c r="E511" s="231" t="s">
        <v>32</v>
      </c>
      <c r="F511" s="232" t="s">
        <v>1043</v>
      </c>
      <c r="G511" s="229"/>
      <c r="H511" s="231" t="s">
        <v>32</v>
      </c>
      <c r="I511" s="233"/>
      <c r="J511" s="229"/>
      <c r="K511" s="229"/>
      <c r="L511" s="234"/>
      <c r="M511" s="235"/>
      <c r="N511" s="236"/>
      <c r="O511" s="236"/>
      <c r="P511" s="236"/>
      <c r="Q511" s="236"/>
      <c r="R511" s="236"/>
      <c r="S511" s="236"/>
      <c r="T511" s="237"/>
      <c r="U511" s="13"/>
      <c r="V511" s="13"/>
      <c r="W511" s="13"/>
      <c r="X511" s="13"/>
      <c r="Y511" s="13"/>
      <c r="Z511" s="13"/>
      <c r="AA511" s="13"/>
      <c r="AB511" s="13"/>
      <c r="AC511" s="13"/>
      <c r="AD511" s="13"/>
      <c r="AE511" s="13"/>
      <c r="AT511" s="238" t="s">
        <v>204</v>
      </c>
      <c r="AU511" s="238" t="s">
        <v>86</v>
      </c>
      <c r="AV511" s="13" t="s">
        <v>84</v>
      </c>
      <c r="AW511" s="13" t="s">
        <v>39</v>
      </c>
      <c r="AX511" s="13" t="s">
        <v>77</v>
      </c>
      <c r="AY511" s="238" t="s">
        <v>194</v>
      </c>
    </row>
    <row r="512" s="14" customFormat="1">
      <c r="A512" s="14"/>
      <c r="B512" s="239"/>
      <c r="C512" s="240"/>
      <c r="D512" s="230" t="s">
        <v>204</v>
      </c>
      <c r="E512" s="241" t="s">
        <v>32</v>
      </c>
      <c r="F512" s="242" t="s">
        <v>193</v>
      </c>
      <c r="G512" s="240"/>
      <c r="H512" s="243">
        <v>3</v>
      </c>
      <c r="I512" s="244"/>
      <c r="J512" s="240"/>
      <c r="K512" s="240"/>
      <c r="L512" s="245"/>
      <c r="M512" s="246"/>
      <c r="N512" s="247"/>
      <c r="O512" s="247"/>
      <c r="P512" s="247"/>
      <c r="Q512" s="247"/>
      <c r="R512" s="247"/>
      <c r="S512" s="247"/>
      <c r="T512" s="248"/>
      <c r="U512" s="14"/>
      <c r="V512" s="14"/>
      <c r="W512" s="14"/>
      <c r="X512" s="14"/>
      <c r="Y512" s="14"/>
      <c r="Z512" s="14"/>
      <c r="AA512" s="14"/>
      <c r="AB512" s="14"/>
      <c r="AC512" s="14"/>
      <c r="AD512" s="14"/>
      <c r="AE512" s="14"/>
      <c r="AT512" s="249" t="s">
        <v>204</v>
      </c>
      <c r="AU512" s="249" t="s">
        <v>86</v>
      </c>
      <c r="AV512" s="14" t="s">
        <v>86</v>
      </c>
      <c r="AW512" s="14" t="s">
        <v>39</v>
      </c>
      <c r="AX512" s="14" t="s">
        <v>77</v>
      </c>
      <c r="AY512" s="249" t="s">
        <v>194</v>
      </c>
    </row>
    <row r="513" s="15" customFormat="1">
      <c r="A513" s="15"/>
      <c r="B513" s="250"/>
      <c r="C513" s="251"/>
      <c r="D513" s="230" t="s">
        <v>204</v>
      </c>
      <c r="E513" s="252" t="s">
        <v>32</v>
      </c>
      <c r="F513" s="253" t="s">
        <v>207</v>
      </c>
      <c r="G513" s="251"/>
      <c r="H513" s="254">
        <v>5</v>
      </c>
      <c r="I513" s="255"/>
      <c r="J513" s="251"/>
      <c r="K513" s="251"/>
      <c r="L513" s="256"/>
      <c r="M513" s="257"/>
      <c r="N513" s="258"/>
      <c r="O513" s="258"/>
      <c r="P513" s="258"/>
      <c r="Q513" s="258"/>
      <c r="R513" s="258"/>
      <c r="S513" s="258"/>
      <c r="T513" s="259"/>
      <c r="U513" s="15"/>
      <c r="V513" s="15"/>
      <c r="W513" s="15"/>
      <c r="X513" s="15"/>
      <c r="Y513" s="15"/>
      <c r="Z513" s="15"/>
      <c r="AA513" s="15"/>
      <c r="AB513" s="15"/>
      <c r="AC513" s="15"/>
      <c r="AD513" s="15"/>
      <c r="AE513" s="15"/>
      <c r="AT513" s="260" t="s">
        <v>204</v>
      </c>
      <c r="AU513" s="260" t="s">
        <v>86</v>
      </c>
      <c r="AV513" s="15" t="s">
        <v>208</v>
      </c>
      <c r="AW513" s="15" t="s">
        <v>39</v>
      </c>
      <c r="AX513" s="15" t="s">
        <v>84</v>
      </c>
      <c r="AY513" s="260" t="s">
        <v>194</v>
      </c>
    </row>
    <row r="514" s="2" customFormat="1" ht="16.5" customHeight="1">
      <c r="A514" s="39"/>
      <c r="B514" s="40"/>
      <c r="C514" s="261" t="s">
        <v>1098</v>
      </c>
      <c r="D514" s="261" t="s">
        <v>222</v>
      </c>
      <c r="E514" s="262" t="s">
        <v>1099</v>
      </c>
      <c r="F514" s="263" t="s">
        <v>1100</v>
      </c>
      <c r="G514" s="264" t="s">
        <v>262</v>
      </c>
      <c r="H514" s="265">
        <v>5</v>
      </c>
      <c r="I514" s="266"/>
      <c r="J514" s="267">
        <f>ROUND(I514*H514,2)</f>
        <v>0</v>
      </c>
      <c r="K514" s="263" t="s">
        <v>200</v>
      </c>
      <c r="L514" s="45"/>
      <c r="M514" s="268" t="s">
        <v>32</v>
      </c>
      <c r="N514" s="269" t="s">
        <v>48</v>
      </c>
      <c r="O514" s="85"/>
      <c r="P514" s="224">
        <f>O514*H514</f>
        <v>0</v>
      </c>
      <c r="Q514" s="224">
        <v>0</v>
      </c>
      <c r="R514" s="224">
        <f>Q514*H514</f>
        <v>0</v>
      </c>
      <c r="S514" s="224">
        <v>0</v>
      </c>
      <c r="T514" s="225">
        <f>S514*H514</f>
        <v>0</v>
      </c>
      <c r="U514" s="39"/>
      <c r="V514" s="39"/>
      <c r="W514" s="39"/>
      <c r="X514" s="39"/>
      <c r="Y514" s="39"/>
      <c r="Z514" s="39"/>
      <c r="AA514" s="39"/>
      <c r="AB514" s="39"/>
      <c r="AC514" s="39"/>
      <c r="AD514" s="39"/>
      <c r="AE514" s="39"/>
      <c r="AR514" s="226" t="s">
        <v>208</v>
      </c>
      <c r="AT514" s="226" t="s">
        <v>222</v>
      </c>
      <c r="AU514" s="226" t="s">
        <v>86</v>
      </c>
      <c r="AY514" s="17" t="s">
        <v>194</v>
      </c>
      <c r="BE514" s="227">
        <f>IF(N514="základní",J514,0)</f>
        <v>0</v>
      </c>
      <c r="BF514" s="227">
        <f>IF(N514="snížená",J514,0)</f>
        <v>0</v>
      </c>
      <c r="BG514" s="227">
        <f>IF(N514="zákl. přenesená",J514,0)</f>
        <v>0</v>
      </c>
      <c r="BH514" s="227">
        <f>IF(N514="sníž. přenesená",J514,0)</f>
        <v>0</v>
      </c>
      <c r="BI514" s="227">
        <f>IF(N514="nulová",J514,0)</f>
        <v>0</v>
      </c>
      <c r="BJ514" s="17" t="s">
        <v>84</v>
      </c>
      <c r="BK514" s="227">
        <f>ROUND(I514*H514,2)</f>
        <v>0</v>
      </c>
      <c r="BL514" s="17" t="s">
        <v>208</v>
      </c>
      <c r="BM514" s="226" t="s">
        <v>1101</v>
      </c>
    </row>
    <row r="515" s="13" customFormat="1">
      <c r="A515" s="13"/>
      <c r="B515" s="228"/>
      <c r="C515" s="229"/>
      <c r="D515" s="230" t="s">
        <v>204</v>
      </c>
      <c r="E515" s="231" t="s">
        <v>32</v>
      </c>
      <c r="F515" s="232" t="s">
        <v>1042</v>
      </c>
      <c r="G515" s="229"/>
      <c r="H515" s="231" t="s">
        <v>32</v>
      </c>
      <c r="I515" s="233"/>
      <c r="J515" s="229"/>
      <c r="K515" s="229"/>
      <c r="L515" s="234"/>
      <c r="M515" s="235"/>
      <c r="N515" s="236"/>
      <c r="O515" s="236"/>
      <c r="P515" s="236"/>
      <c r="Q515" s="236"/>
      <c r="R515" s="236"/>
      <c r="S515" s="236"/>
      <c r="T515" s="237"/>
      <c r="U515" s="13"/>
      <c r="V515" s="13"/>
      <c r="W515" s="13"/>
      <c r="X515" s="13"/>
      <c r="Y515" s="13"/>
      <c r="Z515" s="13"/>
      <c r="AA515" s="13"/>
      <c r="AB515" s="13"/>
      <c r="AC515" s="13"/>
      <c r="AD515" s="13"/>
      <c r="AE515" s="13"/>
      <c r="AT515" s="238" t="s">
        <v>204</v>
      </c>
      <c r="AU515" s="238" t="s">
        <v>86</v>
      </c>
      <c r="AV515" s="13" t="s">
        <v>84</v>
      </c>
      <c r="AW515" s="13" t="s">
        <v>39</v>
      </c>
      <c r="AX515" s="13" t="s">
        <v>77</v>
      </c>
      <c r="AY515" s="238" t="s">
        <v>194</v>
      </c>
    </row>
    <row r="516" s="14" customFormat="1">
      <c r="A516" s="14"/>
      <c r="B516" s="239"/>
      <c r="C516" s="240"/>
      <c r="D516" s="230" t="s">
        <v>204</v>
      </c>
      <c r="E516" s="241" t="s">
        <v>32</v>
      </c>
      <c r="F516" s="242" t="s">
        <v>86</v>
      </c>
      <c r="G516" s="240"/>
      <c r="H516" s="243">
        <v>2</v>
      </c>
      <c r="I516" s="244"/>
      <c r="J516" s="240"/>
      <c r="K516" s="240"/>
      <c r="L516" s="245"/>
      <c r="M516" s="246"/>
      <c r="N516" s="247"/>
      <c r="O516" s="247"/>
      <c r="P516" s="247"/>
      <c r="Q516" s="247"/>
      <c r="R516" s="247"/>
      <c r="S516" s="247"/>
      <c r="T516" s="248"/>
      <c r="U516" s="14"/>
      <c r="V516" s="14"/>
      <c r="W516" s="14"/>
      <c r="X516" s="14"/>
      <c r="Y516" s="14"/>
      <c r="Z516" s="14"/>
      <c r="AA516" s="14"/>
      <c r="AB516" s="14"/>
      <c r="AC516" s="14"/>
      <c r="AD516" s="14"/>
      <c r="AE516" s="14"/>
      <c r="AT516" s="249" t="s">
        <v>204</v>
      </c>
      <c r="AU516" s="249" t="s">
        <v>86</v>
      </c>
      <c r="AV516" s="14" t="s">
        <v>86</v>
      </c>
      <c r="AW516" s="14" t="s">
        <v>39</v>
      </c>
      <c r="AX516" s="14" t="s">
        <v>77</v>
      </c>
      <c r="AY516" s="249" t="s">
        <v>194</v>
      </c>
    </row>
    <row r="517" s="13" customFormat="1">
      <c r="A517" s="13"/>
      <c r="B517" s="228"/>
      <c r="C517" s="229"/>
      <c r="D517" s="230" t="s">
        <v>204</v>
      </c>
      <c r="E517" s="231" t="s">
        <v>32</v>
      </c>
      <c r="F517" s="232" t="s">
        <v>1043</v>
      </c>
      <c r="G517" s="229"/>
      <c r="H517" s="231" t="s">
        <v>32</v>
      </c>
      <c r="I517" s="233"/>
      <c r="J517" s="229"/>
      <c r="K517" s="229"/>
      <c r="L517" s="234"/>
      <c r="M517" s="235"/>
      <c r="N517" s="236"/>
      <c r="O517" s="236"/>
      <c r="P517" s="236"/>
      <c r="Q517" s="236"/>
      <c r="R517" s="236"/>
      <c r="S517" s="236"/>
      <c r="T517" s="237"/>
      <c r="U517" s="13"/>
      <c r="V517" s="13"/>
      <c r="W517" s="13"/>
      <c r="X517" s="13"/>
      <c r="Y517" s="13"/>
      <c r="Z517" s="13"/>
      <c r="AA517" s="13"/>
      <c r="AB517" s="13"/>
      <c r="AC517" s="13"/>
      <c r="AD517" s="13"/>
      <c r="AE517" s="13"/>
      <c r="AT517" s="238" t="s">
        <v>204</v>
      </c>
      <c r="AU517" s="238" t="s">
        <v>86</v>
      </c>
      <c r="AV517" s="13" t="s">
        <v>84</v>
      </c>
      <c r="AW517" s="13" t="s">
        <v>39</v>
      </c>
      <c r="AX517" s="13" t="s">
        <v>77</v>
      </c>
      <c r="AY517" s="238" t="s">
        <v>194</v>
      </c>
    </row>
    <row r="518" s="14" customFormat="1">
      <c r="A518" s="14"/>
      <c r="B518" s="239"/>
      <c r="C518" s="240"/>
      <c r="D518" s="230" t="s">
        <v>204</v>
      </c>
      <c r="E518" s="241" t="s">
        <v>32</v>
      </c>
      <c r="F518" s="242" t="s">
        <v>193</v>
      </c>
      <c r="G518" s="240"/>
      <c r="H518" s="243">
        <v>3</v>
      </c>
      <c r="I518" s="244"/>
      <c r="J518" s="240"/>
      <c r="K518" s="240"/>
      <c r="L518" s="245"/>
      <c r="M518" s="246"/>
      <c r="N518" s="247"/>
      <c r="O518" s="247"/>
      <c r="P518" s="247"/>
      <c r="Q518" s="247"/>
      <c r="R518" s="247"/>
      <c r="S518" s="247"/>
      <c r="T518" s="248"/>
      <c r="U518" s="14"/>
      <c r="V518" s="14"/>
      <c r="W518" s="14"/>
      <c r="X518" s="14"/>
      <c r="Y518" s="14"/>
      <c r="Z518" s="14"/>
      <c r="AA518" s="14"/>
      <c r="AB518" s="14"/>
      <c r="AC518" s="14"/>
      <c r="AD518" s="14"/>
      <c r="AE518" s="14"/>
      <c r="AT518" s="249" t="s">
        <v>204</v>
      </c>
      <c r="AU518" s="249" t="s">
        <v>86</v>
      </c>
      <c r="AV518" s="14" t="s">
        <v>86</v>
      </c>
      <c r="AW518" s="14" t="s">
        <v>39</v>
      </c>
      <c r="AX518" s="14" t="s">
        <v>77</v>
      </c>
      <c r="AY518" s="249" t="s">
        <v>194</v>
      </c>
    </row>
    <row r="519" s="15" customFormat="1">
      <c r="A519" s="15"/>
      <c r="B519" s="250"/>
      <c r="C519" s="251"/>
      <c r="D519" s="230" t="s">
        <v>204</v>
      </c>
      <c r="E519" s="252" t="s">
        <v>32</v>
      </c>
      <c r="F519" s="253" t="s">
        <v>207</v>
      </c>
      <c r="G519" s="251"/>
      <c r="H519" s="254">
        <v>5</v>
      </c>
      <c r="I519" s="255"/>
      <c r="J519" s="251"/>
      <c r="K519" s="251"/>
      <c r="L519" s="256"/>
      <c r="M519" s="257"/>
      <c r="N519" s="258"/>
      <c r="O519" s="258"/>
      <c r="P519" s="258"/>
      <c r="Q519" s="258"/>
      <c r="R519" s="258"/>
      <c r="S519" s="258"/>
      <c r="T519" s="259"/>
      <c r="U519" s="15"/>
      <c r="V519" s="15"/>
      <c r="W519" s="15"/>
      <c r="X519" s="15"/>
      <c r="Y519" s="15"/>
      <c r="Z519" s="15"/>
      <c r="AA519" s="15"/>
      <c r="AB519" s="15"/>
      <c r="AC519" s="15"/>
      <c r="AD519" s="15"/>
      <c r="AE519" s="15"/>
      <c r="AT519" s="260" t="s">
        <v>204</v>
      </c>
      <c r="AU519" s="260" t="s">
        <v>86</v>
      </c>
      <c r="AV519" s="15" t="s">
        <v>208</v>
      </c>
      <c r="AW519" s="15" t="s">
        <v>39</v>
      </c>
      <c r="AX519" s="15" t="s">
        <v>84</v>
      </c>
      <c r="AY519" s="260" t="s">
        <v>194</v>
      </c>
    </row>
    <row r="520" s="2" customFormat="1" ht="16.5" customHeight="1">
      <c r="A520" s="39"/>
      <c r="B520" s="40"/>
      <c r="C520" s="214" t="s">
        <v>1102</v>
      </c>
      <c r="D520" s="214" t="s">
        <v>197</v>
      </c>
      <c r="E520" s="215" t="s">
        <v>1103</v>
      </c>
      <c r="F520" s="216" t="s">
        <v>1104</v>
      </c>
      <c r="G520" s="217" t="s">
        <v>262</v>
      </c>
      <c r="H520" s="218">
        <v>1</v>
      </c>
      <c r="I520" s="219"/>
      <c r="J520" s="220">
        <f>ROUND(I520*H520,2)</f>
        <v>0</v>
      </c>
      <c r="K520" s="216" t="s">
        <v>200</v>
      </c>
      <c r="L520" s="221"/>
      <c r="M520" s="222" t="s">
        <v>32</v>
      </c>
      <c r="N520" s="223" t="s">
        <v>48</v>
      </c>
      <c r="O520" s="85"/>
      <c r="P520" s="224">
        <f>O520*H520</f>
        <v>0</v>
      </c>
      <c r="Q520" s="224">
        <v>0</v>
      </c>
      <c r="R520" s="224">
        <f>Q520*H520</f>
        <v>0</v>
      </c>
      <c r="S520" s="224">
        <v>0</v>
      </c>
      <c r="T520" s="225">
        <f>S520*H520</f>
        <v>0</v>
      </c>
      <c r="U520" s="39"/>
      <c r="V520" s="39"/>
      <c r="W520" s="39"/>
      <c r="X520" s="39"/>
      <c r="Y520" s="39"/>
      <c r="Z520" s="39"/>
      <c r="AA520" s="39"/>
      <c r="AB520" s="39"/>
      <c r="AC520" s="39"/>
      <c r="AD520" s="39"/>
      <c r="AE520" s="39"/>
      <c r="AR520" s="226" t="s">
        <v>524</v>
      </c>
      <c r="AT520" s="226" t="s">
        <v>197</v>
      </c>
      <c r="AU520" s="226" t="s">
        <v>86</v>
      </c>
      <c r="AY520" s="17" t="s">
        <v>194</v>
      </c>
      <c r="BE520" s="227">
        <f>IF(N520="základní",J520,0)</f>
        <v>0</v>
      </c>
      <c r="BF520" s="227">
        <f>IF(N520="snížená",J520,0)</f>
        <v>0</v>
      </c>
      <c r="BG520" s="227">
        <f>IF(N520="zákl. přenesená",J520,0)</f>
        <v>0</v>
      </c>
      <c r="BH520" s="227">
        <f>IF(N520="sníž. přenesená",J520,0)</f>
        <v>0</v>
      </c>
      <c r="BI520" s="227">
        <f>IF(N520="nulová",J520,0)</f>
        <v>0</v>
      </c>
      <c r="BJ520" s="17" t="s">
        <v>84</v>
      </c>
      <c r="BK520" s="227">
        <f>ROUND(I520*H520,2)</f>
        <v>0</v>
      </c>
      <c r="BL520" s="17" t="s">
        <v>524</v>
      </c>
      <c r="BM520" s="226" t="s">
        <v>1105</v>
      </c>
    </row>
    <row r="521" s="2" customFormat="1" ht="16.5" customHeight="1">
      <c r="A521" s="39"/>
      <c r="B521" s="40"/>
      <c r="C521" s="214" t="s">
        <v>1106</v>
      </c>
      <c r="D521" s="214" t="s">
        <v>197</v>
      </c>
      <c r="E521" s="215" t="s">
        <v>1107</v>
      </c>
      <c r="F521" s="216" t="s">
        <v>1108</v>
      </c>
      <c r="G521" s="217" t="s">
        <v>262</v>
      </c>
      <c r="H521" s="218">
        <v>1</v>
      </c>
      <c r="I521" s="219"/>
      <c r="J521" s="220">
        <f>ROUND(I521*H521,2)</f>
        <v>0</v>
      </c>
      <c r="K521" s="216" t="s">
        <v>200</v>
      </c>
      <c r="L521" s="221"/>
      <c r="M521" s="222" t="s">
        <v>32</v>
      </c>
      <c r="N521" s="223" t="s">
        <v>48</v>
      </c>
      <c r="O521" s="85"/>
      <c r="P521" s="224">
        <f>O521*H521</f>
        <v>0</v>
      </c>
      <c r="Q521" s="224">
        <v>0</v>
      </c>
      <c r="R521" s="224">
        <f>Q521*H521</f>
        <v>0</v>
      </c>
      <c r="S521" s="224">
        <v>0</v>
      </c>
      <c r="T521" s="225">
        <f>S521*H521</f>
        <v>0</v>
      </c>
      <c r="U521" s="39"/>
      <c r="V521" s="39"/>
      <c r="W521" s="39"/>
      <c r="X521" s="39"/>
      <c r="Y521" s="39"/>
      <c r="Z521" s="39"/>
      <c r="AA521" s="39"/>
      <c r="AB521" s="39"/>
      <c r="AC521" s="39"/>
      <c r="AD521" s="39"/>
      <c r="AE521" s="39"/>
      <c r="AR521" s="226" t="s">
        <v>201</v>
      </c>
      <c r="AT521" s="226" t="s">
        <v>197</v>
      </c>
      <c r="AU521" s="226" t="s">
        <v>86</v>
      </c>
      <c r="AY521" s="17" t="s">
        <v>194</v>
      </c>
      <c r="BE521" s="227">
        <f>IF(N521="základní",J521,0)</f>
        <v>0</v>
      </c>
      <c r="BF521" s="227">
        <f>IF(N521="snížená",J521,0)</f>
        <v>0</v>
      </c>
      <c r="BG521" s="227">
        <f>IF(N521="zákl. přenesená",J521,0)</f>
        <v>0</v>
      </c>
      <c r="BH521" s="227">
        <f>IF(N521="sníž. přenesená",J521,0)</f>
        <v>0</v>
      </c>
      <c r="BI521" s="227">
        <f>IF(N521="nulová",J521,0)</f>
        <v>0</v>
      </c>
      <c r="BJ521" s="17" t="s">
        <v>84</v>
      </c>
      <c r="BK521" s="227">
        <f>ROUND(I521*H521,2)</f>
        <v>0</v>
      </c>
      <c r="BL521" s="17" t="s">
        <v>202</v>
      </c>
      <c r="BM521" s="226" t="s">
        <v>1109</v>
      </c>
    </row>
    <row r="522" s="2" customFormat="1" ht="16.5" customHeight="1">
      <c r="A522" s="39"/>
      <c r="B522" s="40"/>
      <c r="C522" s="261" t="s">
        <v>1110</v>
      </c>
      <c r="D522" s="261" t="s">
        <v>222</v>
      </c>
      <c r="E522" s="262" t="s">
        <v>1111</v>
      </c>
      <c r="F522" s="263" t="s">
        <v>1112</v>
      </c>
      <c r="G522" s="264" t="s">
        <v>262</v>
      </c>
      <c r="H522" s="265">
        <v>2</v>
      </c>
      <c r="I522" s="266"/>
      <c r="J522" s="267">
        <f>ROUND(I522*H522,2)</f>
        <v>0</v>
      </c>
      <c r="K522" s="263" t="s">
        <v>200</v>
      </c>
      <c r="L522" s="45"/>
      <c r="M522" s="268" t="s">
        <v>32</v>
      </c>
      <c r="N522" s="269" t="s">
        <v>48</v>
      </c>
      <c r="O522" s="85"/>
      <c r="P522" s="224">
        <f>O522*H522</f>
        <v>0</v>
      </c>
      <c r="Q522" s="224">
        <v>0</v>
      </c>
      <c r="R522" s="224">
        <f>Q522*H522</f>
        <v>0</v>
      </c>
      <c r="S522" s="224">
        <v>0</v>
      </c>
      <c r="T522" s="225">
        <f>S522*H522</f>
        <v>0</v>
      </c>
      <c r="U522" s="39"/>
      <c r="V522" s="39"/>
      <c r="W522" s="39"/>
      <c r="X522" s="39"/>
      <c r="Y522" s="39"/>
      <c r="Z522" s="39"/>
      <c r="AA522" s="39"/>
      <c r="AB522" s="39"/>
      <c r="AC522" s="39"/>
      <c r="AD522" s="39"/>
      <c r="AE522" s="39"/>
      <c r="AR522" s="226" t="s">
        <v>208</v>
      </c>
      <c r="AT522" s="226" t="s">
        <v>222</v>
      </c>
      <c r="AU522" s="226" t="s">
        <v>86</v>
      </c>
      <c r="AY522" s="17" t="s">
        <v>194</v>
      </c>
      <c r="BE522" s="227">
        <f>IF(N522="základní",J522,0)</f>
        <v>0</v>
      </c>
      <c r="BF522" s="227">
        <f>IF(N522="snížená",J522,0)</f>
        <v>0</v>
      </c>
      <c r="BG522" s="227">
        <f>IF(N522="zákl. přenesená",J522,0)</f>
        <v>0</v>
      </c>
      <c r="BH522" s="227">
        <f>IF(N522="sníž. přenesená",J522,0)</f>
        <v>0</v>
      </c>
      <c r="BI522" s="227">
        <f>IF(N522="nulová",J522,0)</f>
        <v>0</v>
      </c>
      <c r="BJ522" s="17" t="s">
        <v>84</v>
      </c>
      <c r="BK522" s="227">
        <f>ROUND(I522*H522,2)</f>
        <v>0</v>
      </c>
      <c r="BL522" s="17" t="s">
        <v>208</v>
      </c>
      <c r="BM522" s="226" t="s">
        <v>1113</v>
      </c>
    </row>
    <row r="523" s="2" customFormat="1" ht="49.05" customHeight="1">
      <c r="A523" s="39"/>
      <c r="B523" s="40"/>
      <c r="C523" s="261" t="s">
        <v>1114</v>
      </c>
      <c r="D523" s="261" t="s">
        <v>222</v>
      </c>
      <c r="E523" s="262" t="s">
        <v>1115</v>
      </c>
      <c r="F523" s="263" t="s">
        <v>1116</v>
      </c>
      <c r="G523" s="264" t="s">
        <v>262</v>
      </c>
      <c r="H523" s="265">
        <v>3</v>
      </c>
      <c r="I523" s="266"/>
      <c r="J523" s="267">
        <f>ROUND(I523*H523,2)</f>
        <v>0</v>
      </c>
      <c r="K523" s="263" t="s">
        <v>200</v>
      </c>
      <c r="L523" s="45"/>
      <c r="M523" s="268" t="s">
        <v>32</v>
      </c>
      <c r="N523" s="269" t="s">
        <v>48</v>
      </c>
      <c r="O523" s="85"/>
      <c r="P523" s="224">
        <f>O523*H523</f>
        <v>0</v>
      </c>
      <c r="Q523" s="224">
        <v>0</v>
      </c>
      <c r="R523" s="224">
        <f>Q523*H523</f>
        <v>0</v>
      </c>
      <c r="S523" s="224">
        <v>0</v>
      </c>
      <c r="T523" s="225">
        <f>S523*H523</f>
        <v>0</v>
      </c>
      <c r="U523" s="39"/>
      <c r="V523" s="39"/>
      <c r="W523" s="39"/>
      <c r="X523" s="39"/>
      <c r="Y523" s="39"/>
      <c r="Z523" s="39"/>
      <c r="AA523" s="39"/>
      <c r="AB523" s="39"/>
      <c r="AC523" s="39"/>
      <c r="AD523" s="39"/>
      <c r="AE523" s="39"/>
      <c r="AR523" s="226" t="s">
        <v>524</v>
      </c>
      <c r="AT523" s="226" t="s">
        <v>222</v>
      </c>
      <c r="AU523" s="226" t="s">
        <v>86</v>
      </c>
      <c r="AY523" s="17" t="s">
        <v>194</v>
      </c>
      <c r="BE523" s="227">
        <f>IF(N523="základní",J523,0)</f>
        <v>0</v>
      </c>
      <c r="BF523" s="227">
        <f>IF(N523="snížená",J523,0)</f>
        <v>0</v>
      </c>
      <c r="BG523" s="227">
        <f>IF(N523="zákl. přenesená",J523,0)</f>
        <v>0</v>
      </c>
      <c r="BH523" s="227">
        <f>IF(N523="sníž. přenesená",J523,0)</f>
        <v>0</v>
      </c>
      <c r="BI523" s="227">
        <f>IF(N523="nulová",J523,0)</f>
        <v>0</v>
      </c>
      <c r="BJ523" s="17" t="s">
        <v>84</v>
      </c>
      <c r="BK523" s="227">
        <f>ROUND(I523*H523,2)</f>
        <v>0</v>
      </c>
      <c r="BL523" s="17" t="s">
        <v>524</v>
      </c>
      <c r="BM523" s="226" t="s">
        <v>1117</v>
      </c>
    </row>
    <row r="524" s="2" customFormat="1" ht="37.8" customHeight="1">
      <c r="A524" s="39"/>
      <c r="B524" s="40"/>
      <c r="C524" s="261" t="s">
        <v>1118</v>
      </c>
      <c r="D524" s="261" t="s">
        <v>222</v>
      </c>
      <c r="E524" s="262" t="s">
        <v>1119</v>
      </c>
      <c r="F524" s="263" t="s">
        <v>1120</v>
      </c>
      <c r="G524" s="264" t="s">
        <v>262</v>
      </c>
      <c r="H524" s="265">
        <v>1</v>
      </c>
      <c r="I524" s="266"/>
      <c r="J524" s="267">
        <f>ROUND(I524*H524,2)</f>
        <v>0</v>
      </c>
      <c r="K524" s="263" t="s">
        <v>200</v>
      </c>
      <c r="L524" s="45"/>
      <c r="M524" s="268" t="s">
        <v>32</v>
      </c>
      <c r="N524" s="269" t="s">
        <v>48</v>
      </c>
      <c r="O524" s="85"/>
      <c r="P524" s="224">
        <f>O524*H524</f>
        <v>0</v>
      </c>
      <c r="Q524" s="224">
        <v>0</v>
      </c>
      <c r="R524" s="224">
        <f>Q524*H524</f>
        <v>0</v>
      </c>
      <c r="S524" s="224">
        <v>0</v>
      </c>
      <c r="T524" s="225">
        <f>S524*H524</f>
        <v>0</v>
      </c>
      <c r="U524" s="39"/>
      <c r="V524" s="39"/>
      <c r="W524" s="39"/>
      <c r="X524" s="39"/>
      <c r="Y524" s="39"/>
      <c r="Z524" s="39"/>
      <c r="AA524" s="39"/>
      <c r="AB524" s="39"/>
      <c r="AC524" s="39"/>
      <c r="AD524" s="39"/>
      <c r="AE524" s="39"/>
      <c r="AR524" s="226" t="s">
        <v>208</v>
      </c>
      <c r="AT524" s="226" t="s">
        <v>222</v>
      </c>
      <c r="AU524" s="226" t="s">
        <v>86</v>
      </c>
      <c r="AY524" s="17" t="s">
        <v>194</v>
      </c>
      <c r="BE524" s="227">
        <f>IF(N524="základní",J524,0)</f>
        <v>0</v>
      </c>
      <c r="BF524" s="227">
        <f>IF(N524="snížená",J524,0)</f>
        <v>0</v>
      </c>
      <c r="BG524" s="227">
        <f>IF(N524="zákl. přenesená",J524,0)</f>
        <v>0</v>
      </c>
      <c r="BH524" s="227">
        <f>IF(N524="sníž. přenesená",J524,0)</f>
        <v>0</v>
      </c>
      <c r="BI524" s="227">
        <f>IF(N524="nulová",J524,0)</f>
        <v>0</v>
      </c>
      <c r="BJ524" s="17" t="s">
        <v>84</v>
      </c>
      <c r="BK524" s="227">
        <f>ROUND(I524*H524,2)</f>
        <v>0</v>
      </c>
      <c r="BL524" s="17" t="s">
        <v>208</v>
      </c>
      <c r="BM524" s="226" t="s">
        <v>1121</v>
      </c>
    </row>
    <row r="525" s="2" customFormat="1" ht="16.5" customHeight="1">
      <c r="A525" s="39"/>
      <c r="B525" s="40"/>
      <c r="C525" s="214" t="s">
        <v>1122</v>
      </c>
      <c r="D525" s="214" t="s">
        <v>197</v>
      </c>
      <c r="E525" s="215" t="s">
        <v>1123</v>
      </c>
      <c r="F525" s="216" t="s">
        <v>1124</v>
      </c>
      <c r="G525" s="217" t="s">
        <v>262</v>
      </c>
      <c r="H525" s="218">
        <v>1</v>
      </c>
      <c r="I525" s="219"/>
      <c r="J525" s="220">
        <f>ROUND(I525*H525,2)</f>
        <v>0</v>
      </c>
      <c r="K525" s="216" t="s">
        <v>200</v>
      </c>
      <c r="L525" s="221"/>
      <c r="M525" s="222" t="s">
        <v>32</v>
      </c>
      <c r="N525" s="223" t="s">
        <v>48</v>
      </c>
      <c r="O525" s="85"/>
      <c r="P525" s="224">
        <f>O525*H525</f>
        <v>0</v>
      </c>
      <c r="Q525" s="224">
        <v>0</v>
      </c>
      <c r="R525" s="224">
        <f>Q525*H525</f>
        <v>0</v>
      </c>
      <c r="S525" s="224">
        <v>0</v>
      </c>
      <c r="T525" s="225">
        <f>S525*H525</f>
        <v>0</v>
      </c>
      <c r="U525" s="39"/>
      <c r="V525" s="39"/>
      <c r="W525" s="39"/>
      <c r="X525" s="39"/>
      <c r="Y525" s="39"/>
      <c r="Z525" s="39"/>
      <c r="AA525" s="39"/>
      <c r="AB525" s="39"/>
      <c r="AC525" s="39"/>
      <c r="AD525" s="39"/>
      <c r="AE525" s="39"/>
      <c r="AR525" s="226" t="s">
        <v>201</v>
      </c>
      <c r="AT525" s="226" t="s">
        <v>197</v>
      </c>
      <c r="AU525" s="226" t="s">
        <v>86</v>
      </c>
      <c r="AY525" s="17" t="s">
        <v>194</v>
      </c>
      <c r="BE525" s="227">
        <f>IF(N525="základní",J525,0)</f>
        <v>0</v>
      </c>
      <c r="BF525" s="227">
        <f>IF(N525="snížená",J525,0)</f>
        <v>0</v>
      </c>
      <c r="BG525" s="227">
        <f>IF(N525="zákl. přenesená",J525,0)</f>
        <v>0</v>
      </c>
      <c r="BH525" s="227">
        <f>IF(N525="sníž. přenesená",J525,0)</f>
        <v>0</v>
      </c>
      <c r="BI525" s="227">
        <f>IF(N525="nulová",J525,0)</f>
        <v>0</v>
      </c>
      <c r="BJ525" s="17" t="s">
        <v>84</v>
      </c>
      <c r="BK525" s="227">
        <f>ROUND(I525*H525,2)</f>
        <v>0</v>
      </c>
      <c r="BL525" s="17" t="s">
        <v>202</v>
      </c>
      <c r="BM525" s="226" t="s">
        <v>1125</v>
      </c>
    </row>
    <row r="526" s="2" customFormat="1">
      <c r="A526" s="39"/>
      <c r="B526" s="40"/>
      <c r="C526" s="41"/>
      <c r="D526" s="230" t="s">
        <v>226</v>
      </c>
      <c r="E526" s="41"/>
      <c r="F526" s="270" t="s">
        <v>1126</v>
      </c>
      <c r="G526" s="41"/>
      <c r="H526" s="41"/>
      <c r="I526" s="271"/>
      <c r="J526" s="41"/>
      <c r="K526" s="41"/>
      <c r="L526" s="45"/>
      <c r="M526" s="272"/>
      <c r="N526" s="273"/>
      <c r="O526" s="85"/>
      <c r="P526" s="85"/>
      <c r="Q526" s="85"/>
      <c r="R526" s="85"/>
      <c r="S526" s="85"/>
      <c r="T526" s="86"/>
      <c r="U526" s="39"/>
      <c r="V526" s="39"/>
      <c r="W526" s="39"/>
      <c r="X526" s="39"/>
      <c r="Y526" s="39"/>
      <c r="Z526" s="39"/>
      <c r="AA526" s="39"/>
      <c r="AB526" s="39"/>
      <c r="AC526" s="39"/>
      <c r="AD526" s="39"/>
      <c r="AE526" s="39"/>
      <c r="AT526" s="17" t="s">
        <v>226</v>
      </c>
      <c r="AU526" s="17" t="s">
        <v>86</v>
      </c>
    </row>
    <row r="527" s="2" customFormat="1" ht="24.15" customHeight="1">
      <c r="A527" s="39"/>
      <c r="B527" s="40"/>
      <c r="C527" s="261" t="s">
        <v>1127</v>
      </c>
      <c r="D527" s="261" t="s">
        <v>222</v>
      </c>
      <c r="E527" s="262" t="s">
        <v>1128</v>
      </c>
      <c r="F527" s="263" t="s">
        <v>1129</v>
      </c>
      <c r="G527" s="264" t="s">
        <v>262</v>
      </c>
      <c r="H527" s="265">
        <v>1</v>
      </c>
      <c r="I527" s="266"/>
      <c r="J527" s="267">
        <f>ROUND(I527*H527,2)</f>
        <v>0</v>
      </c>
      <c r="K527" s="263" t="s">
        <v>200</v>
      </c>
      <c r="L527" s="45"/>
      <c r="M527" s="268" t="s">
        <v>32</v>
      </c>
      <c r="N527" s="269" t="s">
        <v>48</v>
      </c>
      <c r="O527" s="85"/>
      <c r="P527" s="224">
        <f>O527*H527</f>
        <v>0</v>
      </c>
      <c r="Q527" s="224">
        <v>0</v>
      </c>
      <c r="R527" s="224">
        <f>Q527*H527</f>
        <v>0</v>
      </c>
      <c r="S527" s="224">
        <v>0</v>
      </c>
      <c r="T527" s="225">
        <f>S527*H527</f>
        <v>0</v>
      </c>
      <c r="U527" s="39"/>
      <c r="V527" s="39"/>
      <c r="W527" s="39"/>
      <c r="X527" s="39"/>
      <c r="Y527" s="39"/>
      <c r="Z527" s="39"/>
      <c r="AA527" s="39"/>
      <c r="AB527" s="39"/>
      <c r="AC527" s="39"/>
      <c r="AD527" s="39"/>
      <c r="AE527" s="39"/>
      <c r="AR527" s="226" t="s">
        <v>208</v>
      </c>
      <c r="AT527" s="226" t="s">
        <v>222</v>
      </c>
      <c r="AU527" s="226" t="s">
        <v>86</v>
      </c>
      <c r="AY527" s="17" t="s">
        <v>194</v>
      </c>
      <c r="BE527" s="227">
        <f>IF(N527="základní",J527,0)</f>
        <v>0</v>
      </c>
      <c r="BF527" s="227">
        <f>IF(N527="snížená",J527,0)</f>
        <v>0</v>
      </c>
      <c r="BG527" s="227">
        <f>IF(N527="zákl. přenesená",J527,0)</f>
        <v>0</v>
      </c>
      <c r="BH527" s="227">
        <f>IF(N527="sníž. přenesená",J527,0)</f>
        <v>0</v>
      </c>
      <c r="BI527" s="227">
        <f>IF(N527="nulová",J527,0)</f>
        <v>0</v>
      </c>
      <c r="BJ527" s="17" t="s">
        <v>84</v>
      </c>
      <c r="BK527" s="227">
        <f>ROUND(I527*H527,2)</f>
        <v>0</v>
      </c>
      <c r="BL527" s="17" t="s">
        <v>208</v>
      </c>
      <c r="BM527" s="226" t="s">
        <v>1130</v>
      </c>
    </row>
    <row r="528" s="2" customFormat="1">
      <c r="A528" s="39"/>
      <c r="B528" s="40"/>
      <c r="C528" s="41"/>
      <c r="D528" s="230" t="s">
        <v>226</v>
      </c>
      <c r="E528" s="41"/>
      <c r="F528" s="270" t="s">
        <v>1131</v>
      </c>
      <c r="G528" s="41"/>
      <c r="H528" s="41"/>
      <c r="I528" s="271"/>
      <c r="J528" s="41"/>
      <c r="K528" s="41"/>
      <c r="L528" s="45"/>
      <c r="M528" s="272"/>
      <c r="N528" s="273"/>
      <c r="O528" s="85"/>
      <c r="P528" s="85"/>
      <c r="Q528" s="85"/>
      <c r="R528" s="85"/>
      <c r="S528" s="85"/>
      <c r="T528" s="86"/>
      <c r="U528" s="39"/>
      <c r="V528" s="39"/>
      <c r="W528" s="39"/>
      <c r="X528" s="39"/>
      <c r="Y528" s="39"/>
      <c r="Z528" s="39"/>
      <c r="AA528" s="39"/>
      <c r="AB528" s="39"/>
      <c r="AC528" s="39"/>
      <c r="AD528" s="39"/>
      <c r="AE528" s="39"/>
      <c r="AT528" s="17" t="s">
        <v>226</v>
      </c>
      <c r="AU528" s="17" t="s">
        <v>86</v>
      </c>
    </row>
    <row r="529" s="2" customFormat="1" ht="16.5" customHeight="1">
      <c r="A529" s="39"/>
      <c r="B529" s="40"/>
      <c r="C529" s="214" t="s">
        <v>1132</v>
      </c>
      <c r="D529" s="214" t="s">
        <v>197</v>
      </c>
      <c r="E529" s="215" t="s">
        <v>1133</v>
      </c>
      <c r="F529" s="216" t="s">
        <v>1134</v>
      </c>
      <c r="G529" s="217" t="s">
        <v>262</v>
      </c>
      <c r="H529" s="218">
        <v>1</v>
      </c>
      <c r="I529" s="219"/>
      <c r="J529" s="220">
        <f>ROUND(I529*H529,2)</f>
        <v>0</v>
      </c>
      <c r="K529" s="216" t="s">
        <v>200</v>
      </c>
      <c r="L529" s="221"/>
      <c r="M529" s="222" t="s">
        <v>32</v>
      </c>
      <c r="N529" s="223" t="s">
        <v>48</v>
      </c>
      <c r="O529" s="85"/>
      <c r="P529" s="224">
        <f>O529*H529</f>
        <v>0</v>
      </c>
      <c r="Q529" s="224">
        <v>0</v>
      </c>
      <c r="R529" s="224">
        <f>Q529*H529</f>
        <v>0</v>
      </c>
      <c r="S529" s="224">
        <v>0</v>
      </c>
      <c r="T529" s="225">
        <f>S529*H529</f>
        <v>0</v>
      </c>
      <c r="U529" s="39"/>
      <c r="V529" s="39"/>
      <c r="W529" s="39"/>
      <c r="X529" s="39"/>
      <c r="Y529" s="39"/>
      <c r="Z529" s="39"/>
      <c r="AA529" s="39"/>
      <c r="AB529" s="39"/>
      <c r="AC529" s="39"/>
      <c r="AD529" s="39"/>
      <c r="AE529" s="39"/>
      <c r="AR529" s="226" t="s">
        <v>524</v>
      </c>
      <c r="AT529" s="226" t="s">
        <v>197</v>
      </c>
      <c r="AU529" s="226" t="s">
        <v>86</v>
      </c>
      <c r="AY529" s="17" t="s">
        <v>194</v>
      </c>
      <c r="BE529" s="227">
        <f>IF(N529="základní",J529,0)</f>
        <v>0</v>
      </c>
      <c r="BF529" s="227">
        <f>IF(N529="snížená",J529,0)</f>
        <v>0</v>
      </c>
      <c r="BG529" s="227">
        <f>IF(N529="zákl. přenesená",J529,0)</f>
        <v>0</v>
      </c>
      <c r="BH529" s="227">
        <f>IF(N529="sníž. přenesená",J529,0)</f>
        <v>0</v>
      </c>
      <c r="BI529" s="227">
        <f>IF(N529="nulová",J529,0)</f>
        <v>0</v>
      </c>
      <c r="BJ529" s="17" t="s">
        <v>84</v>
      </c>
      <c r="BK529" s="227">
        <f>ROUND(I529*H529,2)</f>
        <v>0</v>
      </c>
      <c r="BL529" s="17" t="s">
        <v>524</v>
      </c>
      <c r="BM529" s="226" t="s">
        <v>1135</v>
      </c>
    </row>
    <row r="530" s="2" customFormat="1">
      <c r="A530" s="39"/>
      <c r="B530" s="40"/>
      <c r="C530" s="41"/>
      <c r="D530" s="230" t="s">
        <v>226</v>
      </c>
      <c r="E530" s="41"/>
      <c r="F530" s="270" t="s">
        <v>1126</v>
      </c>
      <c r="G530" s="41"/>
      <c r="H530" s="41"/>
      <c r="I530" s="271"/>
      <c r="J530" s="41"/>
      <c r="K530" s="41"/>
      <c r="L530" s="45"/>
      <c r="M530" s="272"/>
      <c r="N530" s="273"/>
      <c r="O530" s="85"/>
      <c r="P530" s="85"/>
      <c r="Q530" s="85"/>
      <c r="R530" s="85"/>
      <c r="S530" s="85"/>
      <c r="T530" s="86"/>
      <c r="U530" s="39"/>
      <c r="V530" s="39"/>
      <c r="W530" s="39"/>
      <c r="X530" s="39"/>
      <c r="Y530" s="39"/>
      <c r="Z530" s="39"/>
      <c r="AA530" s="39"/>
      <c r="AB530" s="39"/>
      <c r="AC530" s="39"/>
      <c r="AD530" s="39"/>
      <c r="AE530" s="39"/>
      <c r="AT530" s="17" t="s">
        <v>226</v>
      </c>
      <c r="AU530" s="17" t="s">
        <v>86</v>
      </c>
    </row>
    <row r="531" s="12" customFormat="1" ht="25.92" customHeight="1">
      <c r="A531" s="12"/>
      <c r="B531" s="198"/>
      <c r="C531" s="199"/>
      <c r="D531" s="200" t="s">
        <v>76</v>
      </c>
      <c r="E531" s="201" t="s">
        <v>1136</v>
      </c>
      <c r="F531" s="201" t="s">
        <v>1137</v>
      </c>
      <c r="G531" s="199"/>
      <c r="H531" s="199"/>
      <c r="I531" s="202"/>
      <c r="J531" s="203">
        <f>BK531</f>
        <v>0</v>
      </c>
      <c r="K531" s="199"/>
      <c r="L531" s="204"/>
      <c r="M531" s="205"/>
      <c r="N531" s="206"/>
      <c r="O531" s="206"/>
      <c r="P531" s="207">
        <f>SUM(P532:P537)</f>
        <v>0</v>
      </c>
      <c r="Q531" s="206"/>
      <c r="R531" s="207">
        <f>SUM(R532:R537)</f>
        <v>0</v>
      </c>
      <c r="S531" s="206"/>
      <c r="T531" s="208">
        <f>SUM(T532:T537)</f>
        <v>0</v>
      </c>
      <c r="U531" s="12"/>
      <c r="V531" s="12"/>
      <c r="W531" s="12"/>
      <c r="X531" s="12"/>
      <c r="Y531" s="12"/>
      <c r="Z531" s="12"/>
      <c r="AA531" s="12"/>
      <c r="AB531" s="12"/>
      <c r="AC531" s="12"/>
      <c r="AD531" s="12"/>
      <c r="AE531" s="12"/>
      <c r="AR531" s="209" t="s">
        <v>84</v>
      </c>
      <c r="AT531" s="210" t="s">
        <v>76</v>
      </c>
      <c r="AU531" s="210" t="s">
        <v>77</v>
      </c>
      <c r="AY531" s="209" t="s">
        <v>194</v>
      </c>
      <c r="BK531" s="211">
        <f>SUM(BK532:BK537)</f>
        <v>0</v>
      </c>
    </row>
    <row r="532" s="2" customFormat="1" ht="16.5" customHeight="1">
      <c r="A532" s="39"/>
      <c r="B532" s="40"/>
      <c r="C532" s="261" t="s">
        <v>1138</v>
      </c>
      <c r="D532" s="261" t="s">
        <v>222</v>
      </c>
      <c r="E532" s="262" t="s">
        <v>1139</v>
      </c>
      <c r="F532" s="263" t="s">
        <v>1140</v>
      </c>
      <c r="G532" s="264" t="s">
        <v>262</v>
      </c>
      <c r="H532" s="265">
        <v>13</v>
      </c>
      <c r="I532" s="266"/>
      <c r="J532" s="267">
        <f>ROUND(I532*H532,2)</f>
        <v>0</v>
      </c>
      <c r="K532" s="263" t="s">
        <v>200</v>
      </c>
      <c r="L532" s="45"/>
      <c r="M532" s="268" t="s">
        <v>32</v>
      </c>
      <c r="N532" s="269" t="s">
        <v>48</v>
      </c>
      <c r="O532" s="85"/>
      <c r="P532" s="224">
        <f>O532*H532</f>
        <v>0</v>
      </c>
      <c r="Q532" s="224">
        <v>0</v>
      </c>
      <c r="R532" s="224">
        <f>Q532*H532</f>
        <v>0</v>
      </c>
      <c r="S532" s="224">
        <v>0</v>
      </c>
      <c r="T532" s="225">
        <f>S532*H532</f>
        <v>0</v>
      </c>
      <c r="U532" s="39"/>
      <c r="V532" s="39"/>
      <c r="W532" s="39"/>
      <c r="X532" s="39"/>
      <c r="Y532" s="39"/>
      <c r="Z532" s="39"/>
      <c r="AA532" s="39"/>
      <c r="AB532" s="39"/>
      <c r="AC532" s="39"/>
      <c r="AD532" s="39"/>
      <c r="AE532" s="39"/>
      <c r="AR532" s="226" t="s">
        <v>208</v>
      </c>
      <c r="AT532" s="226" t="s">
        <v>222</v>
      </c>
      <c r="AU532" s="226" t="s">
        <v>84</v>
      </c>
      <c r="AY532" s="17" t="s">
        <v>194</v>
      </c>
      <c r="BE532" s="227">
        <f>IF(N532="základní",J532,0)</f>
        <v>0</v>
      </c>
      <c r="BF532" s="227">
        <f>IF(N532="snížená",J532,0)</f>
        <v>0</v>
      </c>
      <c r="BG532" s="227">
        <f>IF(N532="zákl. přenesená",J532,0)</f>
        <v>0</v>
      </c>
      <c r="BH532" s="227">
        <f>IF(N532="sníž. přenesená",J532,0)</f>
        <v>0</v>
      </c>
      <c r="BI532" s="227">
        <f>IF(N532="nulová",J532,0)</f>
        <v>0</v>
      </c>
      <c r="BJ532" s="17" t="s">
        <v>84</v>
      </c>
      <c r="BK532" s="227">
        <f>ROUND(I532*H532,2)</f>
        <v>0</v>
      </c>
      <c r="BL532" s="17" t="s">
        <v>208</v>
      </c>
      <c r="BM532" s="226" t="s">
        <v>1141</v>
      </c>
    </row>
    <row r="533" s="2" customFormat="1">
      <c r="A533" s="39"/>
      <c r="B533" s="40"/>
      <c r="C533" s="41"/>
      <c r="D533" s="230" t="s">
        <v>226</v>
      </c>
      <c r="E533" s="41"/>
      <c r="F533" s="270" t="s">
        <v>1142</v>
      </c>
      <c r="G533" s="41"/>
      <c r="H533" s="41"/>
      <c r="I533" s="271"/>
      <c r="J533" s="41"/>
      <c r="K533" s="41"/>
      <c r="L533" s="45"/>
      <c r="M533" s="272"/>
      <c r="N533" s="273"/>
      <c r="O533" s="85"/>
      <c r="P533" s="85"/>
      <c r="Q533" s="85"/>
      <c r="R533" s="85"/>
      <c r="S533" s="85"/>
      <c r="T533" s="86"/>
      <c r="U533" s="39"/>
      <c r="V533" s="39"/>
      <c r="W533" s="39"/>
      <c r="X533" s="39"/>
      <c r="Y533" s="39"/>
      <c r="Z533" s="39"/>
      <c r="AA533" s="39"/>
      <c r="AB533" s="39"/>
      <c r="AC533" s="39"/>
      <c r="AD533" s="39"/>
      <c r="AE533" s="39"/>
      <c r="AT533" s="17" t="s">
        <v>226</v>
      </c>
      <c r="AU533" s="17" t="s">
        <v>84</v>
      </c>
    </row>
    <row r="534" s="2" customFormat="1" ht="16.5" customHeight="1">
      <c r="A534" s="39"/>
      <c r="B534" s="40"/>
      <c r="C534" s="261" t="s">
        <v>1143</v>
      </c>
      <c r="D534" s="261" t="s">
        <v>222</v>
      </c>
      <c r="E534" s="262" t="s">
        <v>1144</v>
      </c>
      <c r="F534" s="263" t="s">
        <v>1145</v>
      </c>
      <c r="G534" s="264" t="s">
        <v>262</v>
      </c>
      <c r="H534" s="265">
        <v>13</v>
      </c>
      <c r="I534" s="266"/>
      <c r="J534" s="267">
        <f>ROUND(I534*H534,2)</f>
        <v>0</v>
      </c>
      <c r="K534" s="263" t="s">
        <v>200</v>
      </c>
      <c r="L534" s="45"/>
      <c r="M534" s="268" t="s">
        <v>32</v>
      </c>
      <c r="N534" s="269" t="s">
        <v>48</v>
      </c>
      <c r="O534" s="85"/>
      <c r="P534" s="224">
        <f>O534*H534</f>
        <v>0</v>
      </c>
      <c r="Q534" s="224">
        <v>0</v>
      </c>
      <c r="R534" s="224">
        <f>Q534*H534</f>
        <v>0</v>
      </c>
      <c r="S534" s="224">
        <v>0</v>
      </c>
      <c r="T534" s="225">
        <f>S534*H534</f>
        <v>0</v>
      </c>
      <c r="U534" s="39"/>
      <c r="V534" s="39"/>
      <c r="W534" s="39"/>
      <c r="X534" s="39"/>
      <c r="Y534" s="39"/>
      <c r="Z534" s="39"/>
      <c r="AA534" s="39"/>
      <c r="AB534" s="39"/>
      <c r="AC534" s="39"/>
      <c r="AD534" s="39"/>
      <c r="AE534" s="39"/>
      <c r="AR534" s="226" t="s">
        <v>208</v>
      </c>
      <c r="AT534" s="226" t="s">
        <v>222</v>
      </c>
      <c r="AU534" s="226" t="s">
        <v>84</v>
      </c>
      <c r="AY534" s="17" t="s">
        <v>194</v>
      </c>
      <c r="BE534" s="227">
        <f>IF(N534="základní",J534,0)</f>
        <v>0</v>
      </c>
      <c r="BF534" s="227">
        <f>IF(N534="snížená",J534,0)</f>
        <v>0</v>
      </c>
      <c r="BG534" s="227">
        <f>IF(N534="zákl. přenesená",J534,0)</f>
        <v>0</v>
      </c>
      <c r="BH534" s="227">
        <f>IF(N534="sníž. přenesená",J534,0)</f>
        <v>0</v>
      </c>
      <c r="BI534" s="227">
        <f>IF(N534="nulová",J534,0)</f>
        <v>0</v>
      </c>
      <c r="BJ534" s="17" t="s">
        <v>84</v>
      </c>
      <c r="BK534" s="227">
        <f>ROUND(I534*H534,2)</f>
        <v>0</v>
      </c>
      <c r="BL534" s="17" t="s">
        <v>208</v>
      </c>
      <c r="BM534" s="226" t="s">
        <v>1146</v>
      </c>
    </row>
    <row r="535" s="2" customFormat="1">
      <c r="A535" s="39"/>
      <c r="B535" s="40"/>
      <c r="C535" s="41"/>
      <c r="D535" s="230" t="s">
        <v>226</v>
      </c>
      <c r="E535" s="41"/>
      <c r="F535" s="270" t="s">
        <v>1142</v>
      </c>
      <c r="G535" s="41"/>
      <c r="H535" s="41"/>
      <c r="I535" s="271"/>
      <c r="J535" s="41"/>
      <c r="K535" s="41"/>
      <c r="L535" s="45"/>
      <c r="M535" s="272"/>
      <c r="N535" s="273"/>
      <c r="O535" s="85"/>
      <c r="P535" s="85"/>
      <c r="Q535" s="85"/>
      <c r="R535" s="85"/>
      <c r="S535" s="85"/>
      <c r="T535" s="86"/>
      <c r="U535" s="39"/>
      <c r="V535" s="39"/>
      <c r="W535" s="39"/>
      <c r="X535" s="39"/>
      <c r="Y535" s="39"/>
      <c r="Z535" s="39"/>
      <c r="AA535" s="39"/>
      <c r="AB535" s="39"/>
      <c r="AC535" s="39"/>
      <c r="AD535" s="39"/>
      <c r="AE535" s="39"/>
      <c r="AT535" s="17" t="s">
        <v>226</v>
      </c>
      <c r="AU535" s="17" t="s">
        <v>84</v>
      </c>
    </row>
    <row r="536" s="2" customFormat="1" ht="16.5" customHeight="1">
      <c r="A536" s="39"/>
      <c r="B536" s="40"/>
      <c r="C536" s="261" t="s">
        <v>1147</v>
      </c>
      <c r="D536" s="261" t="s">
        <v>222</v>
      </c>
      <c r="E536" s="262" t="s">
        <v>1148</v>
      </c>
      <c r="F536" s="263" t="s">
        <v>1149</v>
      </c>
      <c r="G536" s="264" t="s">
        <v>262</v>
      </c>
      <c r="H536" s="265">
        <v>13</v>
      </c>
      <c r="I536" s="266"/>
      <c r="J536" s="267">
        <f>ROUND(I536*H536,2)</f>
        <v>0</v>
      </c>
      <c r="K536" s="263" t="s">
        <v>200</v>
      </c>
      <c r="L536" s="45"/>
      <c r="M536" s="268" t="s">
        <v>32</v>
      </c>
      <c r="N536" s="269" t="s">
        <v>48</v>
      </c>
      <c r="O536" s="85"/>
      <c r="P536" s="224">
        <f>O536*H536</f>
        <v>0</v>
      </c>
      <c r="Q536" s="224">
        <v>0</v>
      </c>
      <c r="R536" s="224">
        <f>Q536*H536</f>
        <v>0</v>
      </c>
      <c r="S536" s="224">
        <v>0</v>
      </c>
      <c r="T536" s="225">
        <f>S536*H536</f>
        <v>0</v>
      </c>
      <c r="U536" s="39"/>
      <c r="V536" s="39"/>
      <c r="W536" s="39"/>
      <c r="X536" s="39"/>
      <c r="Y536" s="39"/>
      <c r="Z536" s="39"/>
      <c r="AA536" s="39"/>
      <c r="AB536" s="39"/>
      <c r="AC536" s="39"/>
      <c r="AD536" s="39"/>
      <c r="AE536" s="39"/>
      <c r="AR536" s="226" t="s">
        <v>208</v>
      </c>
      <c r="AT536" s="226" t="s">
        <v>222</v>
      </c>
      <c r="AU536" s="226" t="s">
        <v>84</v>
      </c>
      <c r="AY536" s="17" t="s">
        <v>194</v>
      </c>
      <c r="BE536" s="227">
        <f>IF(N536="základní",J536,0)</f>
        <v>0</v>
      </c>
      <c r="BF536" s="227">
        <f>IF(N536="snížená",J536,0)</f>
        <v>0</v>
      </c>
      <c r="BG536" s="227">
        <f>IF(N536="zákl. přenesená",J536,0)</f>
        <v>0</v>
      </c>
      <c r="BH536" s="227">
        <f>IF(N536="sníž. přenesená",J536,0)</f>
        <v>0</v>
      </c>
      <c r="BI536" s="227">
        <f>IF(N536="nulová",J536,0)</f>
        <v>0</v>
      </c>
      <c r="BJ536" s="17" t="s">
        <v>84</v>
      </c>
      <c r="BK536" s="227">
        <f>ROUND(I536*H536,2)</f>
        <v>0</v>
      </c>
      <c r="BL536" s="17" t="s">
        <v>208</v>
      </c>
      <c r="BM536" s="226" t="s">
        <v>1150</v>
      </c>
    </row>
    <row r="537" s="2" customFormat="1">
      <c r="A537" s="39"/>
      <c r="B537" s="40"/>
      <c r="C537" s="41"/>
      <c r="D537" s="230" t="s">
        <v>226</v>
      </c>
      <c r="E537" s="41"/>
      <c r="F537" s="270" t="s">
        <v>1142</v>
      </c>
      <c r="G537" s="41"/>
      <c r="H537" s="41"/>
      <c r="I537" s="271"/>
      <c r="J537" s="41"/>
      <c r="K537" s="41"/>
      <c r="L537" s="45"/>
      <c r="M537" s="272"/>
      <c r="N537" s="273"/>
      <c r="O537" s="85"/>
      <c r="P537" s="85"/>
      <c r="Q537" s="85"/>
      <c r="R537" s="85"/>
      <c r="S537" s="85"/>
      <c r="T537" s="86"/>
      <c r="U537" s="39"/>
      <c r="V537" s="39"/>
      <c r="W537" s="39"/>
      <c r="X537" s="39"/>
      <c r="Y537" s="39"/>
      <c r="Z537" s="39"/>
      <c r="AA537" s="39"/>
      <c r="AB537" s="39"/>
      <c r="AC537" s="39"/>
      <c r="AD537" s="39"/>
      <c r="AE537" s="39"/>
      <c r="AT537" s="17" t="s">
        <v>226</v>
      </c>
      <c r="AU537" s="17" t="s">
        <v>84</v>
      </c>
    </row>
    <row r="538" s="12" customFormat="1" ht="25.92" customHeight="1">
      <c r="A538" s="12"/>
      <c r="B538" s="198"/>
      <c r="C538" s="199"/>
      <c r="D538" s="200" t="s">
        <v>76</v>
      </c>
      <c r="E538" s="201" t="s">
        <v>1151</v>
      </c>
      <c r="F538" s="201" t="s">
        <v>1152</v>
      </c>
      <c r="G538" s="199"/>
      <c r="H538" s="199"/>
      <c r="I538" s="202"/>
      <c r="J538" s="203">
        <f>BK538</f>
        <v>0</v>
      </c>
      <c r="K538" s="199"/>
      <c r="L538" s="204"/>
      <c r="M538" s="205"/>
      <c r="N538" s="206"/>
      <c r="O538" s="206"/>
      <c r="P538" s="207">
        <f>SUM(P539:P548)</f>
        <v>0</v>
      </c>
      <c r="Q538" s="206"/>
      <c r="R538" s="207">
        <f>SUM(R539:R548)</f>
        <v>0</v>
      </c>
      <c r="S538" s="206"/>
      <c r="T538" s="208">
        <f>SUM(T539:T548)</f>
        <v>0</v>
      </c>
      <c r="U538" s="12"/>
      <c r="V538" s="12"/>
      <c r="W538" s="12"/>
      <c r="X538" s="12"/>
      <c r="Y538" s="12"/>
      <c r="Z538" s="12"/>
      <c r="AA538" s="12"/>
      <c r="AB538" s="12"/>
      <c r="AC538" s="12"/>
      <c r="AD538" s="12"/>
      <c r="AE538" s="12"/>
      <c r="AR538" s="209" t="s">
        <v>84</v>
      </c>
      <c r="AT538" s="210" t="s">
        <v>76</v>
      </c>
      <c r="AU538" s="210" t="s">
        <v>77</v>
      </c>
      <c r="AY538" s="209" t="s">
        <v>194</v>
      </c>
      <c r="BK538" s="211">
        <f>SUM(BK539:BK548)</f>
        <v>0</v>
      </c>
    </row>
    <row r="539" s="2" customFormat="1" ht="16.5" customHeight="1">
      <c r="A539" s="39"/>
      <c r="B539" s="40"/>
      <c r="C539" s="214" t="s">
        <v>1153</v>
      </c>
      <c r="D539" s="214" t="s">
        <v>197</v>
      </c>
      <c r="E539" s="215" t="s">
        <v>1154</v>
      </c>
      <c r="F539" s="216" t="s">
        <v>1155</v>
      </c>
      <c r="G539" s="217" t="s">
        <v>262</v>
      </c>
      <c r="H539" s="218">
        <v>2</v>
      </c>
      <c r="I539" s="219"/>
      <c r="J539" s="220">
        <f>ROUND(I539*H539,2)</f>
        <v>0</v>
      </c>
      <c r="K539" s="216" t="s">
        <v>200</v>
      </c>
      <c r="L539" s="221"/>
      <c r="M539" s="222" t="s">
        <v>32</v>
      </c>
      <c r="N539" s="223" t="s">
        <v>48</v>
      </c>
      <c r="O539" s="85"/>
      <c r="P539" s="224">
        <f>O539*H539</f>
        <v>0</v>
      </c>
      <c r="Q539" s="224">
        <v>0</v>
      </c>
      <c r="R539" s="224">
        <f>Q539*H539</f>
        <v>0</v>
      </c>
      <c r="S539" s="224">
        <v>0</v>
      </c>
      <c r="T539" s="225">
        <f>S539*H539</f>
        <v>0</v>
      </c>
      <c r="U539" s="39"/>
      <c r="V539" s="39"/>
      <c r="W539" s="39"/>
      <c r="X539" s="39"/>
      <c r="Y539" s="39"/>
      <c r="Z539" s="39"/>
      <c r="AA539" s="39"/>
      <c r="AB539" s="39"/>
      <c r="AC539" s="39"/>
      <c r="AD539" s="39"/>
      <c r="AE539" s="39"/>
      <c r="AR539" s="226" t="s">
        <v>201</v>
      </c>
      <c r="AT539" s="226" t="s">
        <v>197</v>
      </c>
      <c r="AU539" s="226" t="s">
        <v>84</v>
      </c>
      <c r="AY539" s="17" t="s">
        <v>194</v>
      </c>
      <c r="BE539" s="227">
        <f>IF(N539="základní",J539,0)</f>
        <v>0</v>
      </c>
      <c r="BF539" s="227">
        <f>IF(N539="snížená",J539,0)</f>
        <v>0</v>
      </c>
      <c r="BG539" s="227">
        <f>IF(N539="zákl. přenesená",J539,0)</f>
        <v>0</v>
      </c>
      <c r="BH539" s="227">
        <f>IF(N539="sníž. přenesená",J539,0)</f>
        <v>0</v>
      </c>
      <c r="BI539" s="227">
        <f>IF(N539="nulová",J539,0)</f>
        <v>0</v>
      </c>
      <c r="BJ539" s="17" t="s">
        <v>84</v>
      </c>
      <c r="BK539" s="227">
        <f>ROUND(I539*H539,2)</f>
        <v>0</v>
      </c>
      <c r="BL539" s="17" t="s">
        <v>202</v>
      </c>
      <c r="BM539" s="226" t="s">
        <v>1156</v>
      </c>
    </row>
    <row r="540" s="2" customFormat="1" ht="21.75" customHeight="1">
      <c r="A540" s="39"/>
      <c r="B540" s="40"/>
      <c r="C540" s="261" t="s">
        <v>1157</v>
      </c>
      <c r="D540" s="261" t="s">
        <v>222</v>
      </c>
      <c r="E540" s="262" t="s">
        <v>1158</v>
      </c>
      <c r="F540" s="263" t="s">
        <v>1159</v>
      </c>
      <c r="G540" s="264" t="s">
        <v>262</v>
      </c>
      <c r="H540" s="265">
        <v>2</v>
      </c>
      <c r="I540" s="266"/>
      <c r="J540" s="267">
        <f>ROUND(I540*H540,2)</f>
        <v>0</v>
      </c>
      <c r="K540" s="263" t="s">
        <v>200</v>
      </c>
      <c r="L540" s="45"/>
      <c r="M540" s="268" t="s">
        <v>32</v>
      </c>
      <c r="N540" s="269" t="s">
        <v>48</v>
      </c>
      <c r="O540" s="85"/>
      <c r="P540" s="224">
        <f>O540*H540</f>
        <v>0</v>
      </c>
      <c r="Q540" s="224">
        <v>0</v>
      </c>
      <c r="R540" s="224">
        <f>Q540*H540</f>
        <v>0</v>
      </c>
      <c r="S540" s="224">
        <v>0</v>
      </c>
      <c r="T540" s="225">
        <f>S540*H540</f>
        <v>0</v>
      </c>
      <c r="U540" s="39"/>
      <c r="V540" s="39"/>
      <c r="W540" s="39"/>
      <c r="X540" s="39"/>
      <c r="Y540" s="39"/>
      <c r="Z540" s="39"/>
      <c r="AA540" s="39"/>
      <c r="AB540" s="39"/>
      <c r="AC540" s="39"/>
      <c r="AD540" s="39"/>
      <c r="AE540" s="39"/>
      <c r="AR540" s="226" t="s">
        <v>208</v>
      </c>
      <c r="AT540" s="226" t="s">
        <v>222</v>
      </c>
      <c r="AU540" s="226" t="s">
        <v>84</v>
      </c>
      <c r="AY540" s="17" t="s">
        <v>194</v>
      </c>
      <c r="BE540" s="227">
        <f>IF(N540="základní",J540,0)</f>
        <v>0</v>
      </c>
      <c r="BF540" s="227">
        <f>IF(N540="snížená",J540,0)</f>
        <v>0</v>
      </c>
      <c r="BG540" s="227">
        <f>IF(N540="zákl. přenesená",J540,0)</f>
        <v>0</v>
      </c>
      <c r="BH540" s="227">
        <f>IF(N540="sníž. přenesená",J540,0)</f>
        <v>0</v>
      </c>
      <c r="BI540" s="227">
        <f>IF(N540="nulová",J540,0)</f>
        <v>0</v>
      </c>
      <c r="BJ540" s="17" t="s">
        <v>84</v>
      </c>
      <c r="BK540" s="227">
        <f>ROUND(I540*H540,2)</f>
        <v>0</v>
      </c>
      <c r="BL540" s="17" t="s">
        <v>208</v>
      </c>
      <c r="BM540" s="226" t="s">
        <v>1160</v>
      </c>
    </row>
    <row r="541" s="2" customFormat="1">
      <c r="A541" s="39"/>
      <c r="B541" s="40"/>
      <c r="C541" s="41"/>
      <c r="D541" s="230" t="s">
        <v>226</v>
      </c>
      <c r="E541" s="41"/>
      <c r="F541" s="270" t="s">
        <v>1161</v>
      </c>
      <c r="G541" s="41"/>
      <c r="H541" s="41"/>
      <c r="I541" s="271"/>
      <c r="J541" s="41"/>
      <c r="K541" s="41"/>
      <c r="L541" s="45"/>
      <c r="M541" s="272"/>
      <c r="N541" s="273"/>
      <c r="O541" s="85"/>
      <c r="P541" s="85"/>
      <c r="Q541" s="85"/>
      <c r="R541" s="85"/>
      <c r="S541" s="85"/>
      <c r="T541" s="86"/>
      <c r="U541" s="39"/>
      <c r="V541" s="39"/>
      <c r="W541" s="39"/>
      <c r="X541" s="39"/>
      <c r="Y541" s="39"/>
      <c r="Z541" s="39"/>
      <c r="AA541" s="39"/>
      <c r="AB541" s="39"/>
      <c r="AC541" s="39"/>
      <c r="AD541" s="39"/>
      <c r="AE541" s="39"/>
      <c r="AT541" s="17" t="s">
        <v>226</v>
      </c>
      <c r="AU541" s="17" t="s">
        <v>84</v>
      </c>
    </row>
    <row r="542" s="2" customFormat="1" ht="21.75" customHeight="1">
      <c r="A542" s="39"/>
      <c r="B542" s="40"/>
      <c r="C542" s="214" t="s">
        <v>1162</v>
      </c>
      <c r="D542" s="214" t="s">
        <v>197</v>
      </c>
      <c r="E542" s="215" t="s">
        <v>1163</v>
      </c>
      <c r="F542" s="216" t="s">
        <v>1164</v>
      </c>
      <c r="G542" s="217" t="s">
        <v>262</v>
      </c>
      <c r="H542" s="218">
        <v>2</v>
      </c>
      <c r="I542" s="219"/>
      <c r="J542" s="220">
        <f>ROUND(I542*H542,2)</f>
        <v>0</v>
      </c>
      <c r="K542" s="216" t="s">
        <v>200</v>
      </c>
      <c r="L542" s="221"/>
      <c r="M542" s="222" t="s">
        <v>32</v>
      </c>
      <c r="N542" s="223" t="s">
        <v>48</v>
      </c>
      <c r="O542" s="85"/>
      <c r="P542" s="224">
        <f>O542*H542</f>
        <v>0</v>
      </c>
      <c r="Q542" s="224">
        <v>0</v>
      </c>
      <c r="R542" s="224">
        <f>Q542*H542</f>
        <v>0</v>
      </c>
      <c r="S542" s="224">
        <v>0</v>
      </c>
      <c r="T542" s="225">
        <f>S542*H542</f>
        <v>0</v>
      </c>
      <c r="U542" s="39"/>
      <c r="V542" s="39"/>
      <c r="W542" s="39"/>
      <c r="X542" s="39"/>
      <c r="Y542" s="39"/>
      <c r="Z542" s="39"/>
      <c r="AA542" s="39"/>
      <c r="AB542" s="39"/>
      <c r="AC542" s="39"/>
      <c r="AD542" s="39"/>
      <c r="AE542" s="39"/>
      <c r="AR542" s="226" t="s">
        <v>201</v>
      </c>
      <c r="AT542" s="226" t="s">
        <v>197</v>
      </c>
      <c r="AU542" s="226" t="s">
        <v>84</v>
      </c>
      <c r="AY542" s="17" t="s">
        <v>194</v>
      </c>
      <c r="BE542" s="227">
        <f>IF(N542="základní",J542,0)</f>
        <v>0</v>
      </c>
      <c r="BF542" s="227">
        <f>IF(N542="snížená",J542,0)</f>
        <v>0</v>
      </c>
      <c r="BG542" s="227">
        <f>IF(N542="zákl. přenesená",J542,0)</f>
        <v>0</v>
      </c>
      <c r="BH542" s="227">
        <f>IF(N542="sníž. přenesená",J542,0)</f>
        <v>0</v>
      </c>
      <c r="BI542" s="227">
        <f>IF(N542="nulová",J542,0)</f>
        <v>0</v>
      </c>
      <c r="BJ542" s="17" t="s">
        <v>84</v>
      </c>
      <c r="BK542" s="227">
        <f>ROUND(I542*H542,2)</f>
        <v>0</v>
      </c>
      <c r="BL542" s="17" t="s">
        <v>202</v>
      </c>
      <c r="BM542" s="226" t="s">
        <v>1165</v>
      </c>
    </row>
    <row r="543" s="2" customFormat="1" ht="21.75" customHeight="1">
      <c r="A543" s="39"/>
      <c r="B543" s="40"/>
      <c r="C543" s="261" t="s">
        <v>1166</v>
      </c>
      <c r="D543" s="261" t="s">
        <v>222</v>
      </c>
      <c r="E543" s="262" t="s">
        <v>1167</v>
      </c>
      <c r="F543" s="263" t="s">
        <v>1168</v>
      </c>
      <c r="G543" s="264" t="s">
        <v>262</v>
      </c>
      <c r="H543" s="265">
        <v>2</v>
      </c>
      <c r="I543" s="266"/>
      <c r="J543" s="267">
        <f>ROUND(I543*H543,2)</f>
        <v>0</v>
      </c>
      <c r="K543" s="263" t="s">
        <v>200</v>
      </c>
      <c r="L543" s="45"/>
      <c r="M543" s="268" t="s">
        <v>32</v>
      </c>
      <c r="N543" s="269" t="s">
        <v>48</v>
      </c>
      <c r="O543" s="85"/>
      <c r="P543" s="224">
        <f>O543*H543</f>
        <v>0</v>
      </c>
      <c r="Q543" s="224">
        <v>0</v>
      </c>
      <c r="R543" s="224">
        <f>Q543*H543</f>
        <v>0</v>
      </c>
      <c r="S543" s="224">
        <v>0</v>
      </c>
      <c r="T543" s="225">
        <f>S543*H543</f>
        <v>0</v>
      </c>
      <c r="U543" s="39"/>
      <c r="V543" s="39"/>
      <c r="W543" s="39"/>
      <c r="X543" s="39"/>
      <c r="Y543" s="39"/>
      <c r="Z543" s="39"/>
      <c r="AA543" s="39"/>
      <c r="AB543" s="39"/>
      <c r="AC543" s="39"/>
      <c r="AD543" s="39"/>
      <c r="AE543" s="39"/>
      <c r="AR543" s="226" t="s">
        <v>208</v>
      </c>
      <c r="AT543" s="226" t="s">
        <v>222</v>
      </c>
      <c r="AU543" s="226" t="s">
        <v>84</v>
      </c>
      <c r="AY543" s="17" t="s">
        <v>194</v>
      </c>
      <c r="BE543" s="227">
        <f>IF(N543="základní",J543,0)</f>
        <v>0</v>
      </c>
      <c r="BF543" s="227">
        <f>IF(N543="snížená",J543,0)</f>
        <v>0</v>
      </c>
      <c r="BG543" s="227">
        <f>IF(N543="zákl. přenesená",J543,0)</f>
        <v>0</v>
      </c>
      <c r="BH543" s="227">
        <f>IF(N543="sníž. přenesená",J543,0)</f>
        <v>0</v>
      </c>
      <c r="BI543" s="227">
        <f>IF(N543="nulová",J543,0)</f>
        <v>0</v>
      </c>
      <c r="BJ543" s="17" t="s">
        <v>84</v>
      </c>
      <c r="BK543" s="227">
        <f>ROUND(I543*H543,2)</f>
        <v>0</v>
      </c>
      <c r="BL543" s="17" t="s">
        <v>208</v>
      </c>
      <c r="BM543" s="226" t="s">
        <v>1169</v>
      </c>
    </row>
    <row r="544" s="2" customFormat="1" ht="16.5" customHeight="1">
      <c r="A544" s="39"/>
      <c r="B544" s="40"/>
      <c r="C544" s="214" t="s">
        <v>1170</v>
      </c>
      <c r="D544" s="214" t="s">
        <v>197</v>
      </c>
      <c r="E544" s="215" t="s">
        <v>1171</v>
      </c>
      <c r="F544" s="216" t="s">
        <v>1172</v>
      </c>
      <c r="G544" s="217" t="s">
        <v>127</v>
      </c>
      <c r="H544" s="218">
        <v>10</v>
      </c>
      <c r="I544" s="219"/>
      <c r="J544" s="220">
        <f>ROUND(I544*H544,2)</f>
        <v>0</v>
      </c>
      <c r="K544" s="216" t="s">
        <v>200</v>
      </c>
      <c r="L544" s="221"/>
      <c r="M544" s="222" t="s">
        <v>32</v>
      </c>
      <c r="N544" s="223" t="s">
        <v>48</v>
      </c>
      <c r="O544" s="85"/>
      <c r="P544" s="224">
        <f>O544*H544</f>
        <v>0</v>
      </c>
      <c r="Q544" s="224">
        <v>0</v>
      </c>
      <c r="R544" s="224">
        <f>Q544*H544</f>
        <v>0</v>
      </c>
      <c r="S544" s="224">
        <v>0</v>
      </c>
      <c r="T544" s="225">
        <f>S544*H544</f>
        <v>0</v>
      </c>
      <c r="U544" s="39"/>
      <c r="V544" s="39"/>
      <c r="W544" s="39"/>
      <c r="X544" s="39"/>
      <c r="Y544" s="39"/>
      <c r="Z544" s="39"/>
      <c r="AA544" s="39"/>
      <c r="AB544" s="39"/>
      <c r="AC544" s="39"/>
      <c r="AD544" s="39"/>
      <c r="AE544" s="39"/>
      <c r="AR544" s="226" t="s">
        <v>201</v>
      </c>
      <c r="AT544" s="226" t="s">
        <v>197</v>
      </c>
      <c r="AU544" s="226" t="s">
        <v>84</v>
      </c>
      <c r="AY544" s="17" t="s">
        <v>194</v>
      </c>
      <c r="BE544" s="227">
        <f>IF(N544="základní",J544,0)</f>
        <v>0</v>
      </c>
      <c r="BF544" s="227">
        <f>IF(N544="snížená",J544,0)</f>
        <v>0</v>
      </c>
      <c r="BG544" s="227">
        <f>IF(N544="zákl. přenesená",J544,0)</f>
        <v>0</v>
      </c>
      <c r="BH544" s="227">
        <f>IF(N544="sníž. přenesená",J544,0)</f>
        <v>0</v>
      </c>
      <c r="BI544" s="227">
        <f>IF(N544="nulová",J544,0)</f>
        <v>0</v>
      </c>
      <c r="BJ544" s="17" t="s">
        <v>84</v>
      </c>
      <c r="BK544" s="227">
        <f>ROUND(I544*H544,2)</f>
        <v>0</v>
      </c>
      <c r="BL544" s="17" t="s">
        <v>202</v>
      </c>
      <c r="BM544" s="226" t="s">
        <v>1173</v>
      </c>
    </row>
    <row r="545" s="13" customFormat="1">
      <c r="A545" s="13"/>
      <c r="B545" s="228"/>
      <c r="C545" s="229"/>
      <c r="D545" s="230" t="s">
        <v>204</v>
      </c>
      <c r="E545" s="231" t="s">
        <v>32</v>
      </c>
      <c r="F545" s="232" t="s">
        <v>1174</v>
      </c>
      <c r="G545" s="229"/>
      <c r="H545" s="231" t="s">
        <v>32</v>
      </c>
      <c r="I545" s="233"/>
      <c r="J545" s="229"/>
      <c r="K545" s="229"/>
      <c r="L545" s="234"/>
      <c r="M545" s="235"/>
      <c r="N545" s="236"/>
      <c r="O545" s="236"/>
      <c r="P545" s="236"/>
      <c r="Q545" s="236"/>
      <c r="R545" s="236"/>
      <c r="S545" s="236"/>
      <c r="T545" s="237"/>
      <c r="U545" s="13"/>
      <c r="V545" s="13"/>
      <c r="W545" s="13"/>
      <c r="X545" s="13"/>
      <c r="Y545" s="13"/>
      <c r="Z545" s="13"/>
      <c r="AA545" s="13"/>
      <c r="AB545" s="13"/>
      <c r="AC545" s="13"/>
      <c r="AD545" s="13"/>
      <c r="AE545" s="13"/>
      <c r="AT545" s="238" t="s">
        <v>204</v>
      </c>
      <c r="AU545" s="238" t="s">
        <v>84</v>
      </c>
      <c r="AV545" s="13" t="s">
        <v>84</v>
      </c>
      <c r="AW545" s="13" t="s">
        <v>39</v>
      </c>
      <c r="AX545" s="13" t="s">
        <v>77</v>
      </c>
      <c r="AY545" s="238" t="s">
        <v>194</v>
      </c>
    </row>
    <row r="546" s="14" customFormat="1">
      <c r="A546" s="14"/>
      <c r="B546" s="239"/>
      <c r="C546" s="240"/>
      <c r="D546" s="230" t="s">
        <v>204</v>
      </c>
      <c r="E546" s="241" t="s">
        <v>32</v>
      </c>
      <c r="F546" s="242" t="s">
        <v>249</v>
      </c>
      <c r="G546" s="240"/>
      <c r="H546" s="243">
        <v>10</v>
      </c>
      <c r="I546" s="244"/>
      <c r="J546" s="240"/>
      <c r="K546" s="240"/>
      <c r="L546" s="245"/>
      <c r="M546" s="246"/>
      <c r="N546" s="247"/>
      <c r="O546" s="247"/>
      <c r="P546" s="247"/>
      <c r="Q546" s="247"/>
      <c r="R546" s="247"/>
      <c r="S546" s="247"/>
      <c r="T546" s="248"/>
      <c r="U546" s="14"/>
      <c r="V546" s="14"/>
      <c r="W546" s="14"/>
      <c r="X546" s="14"/>
      <c r="Y546" s="14"/>
      <c r="Z546" s="14"/>
      <c r="AA546" s="14"/>
      <c r="AB546" s="14"/>
      <c r="AC546" s="14"/>
      <c r="AD546" s="14"/>
      <c r="AE546" s="14"/>
      <c r="AT546" s="249" t="s">
        <v>204</v>
      </c>
      <c r="AU546" s="249" t="s">
        <v>84</v>
      </c>
      <c r="AV546" s="14" t="s">
        <v>86</v>
      </c>
      <c r="AW546" s="14" t="s">
        <v>39</v>
      </c>
      <c r="AX546" s="14" t="s">
        <v>77</v>
      </c>
      <c r="AY546" s="249" t="s">
        <v>194</v>
      </c>
    </row>
    <row r="547" s="15" customFormat="1">
      <c r="A547" s="15"/>
      <c r="B547" s="250"/>
      <c r="C547" s="251"/>
      <c r="D547" s="230" t="s">
        <v>204</v>
      </c>
      <c r="E547" s="252" t="s">
        <v>32</v>
      </c>
      <c r="F547" s="253" t="s">
        <v>207</v>
      </c>
      <c r="G547" s="251"/>
      <c r="H547" s="254">
        <v>10</v>
      </c>
      <c r="I547" s="255"/>
      <c r="J547" s="251"/>
      <c r="K547" s="251"/>
      <c r="L547" s="256"/>
      <c r="M547" s="257"/>
      <c r="N547" s="258"/>
      <c r="O547" s="258"/>
      <c r="P547" s="258"/>
      <c r="Q547" s="258"/>
      <c r="R547" s="258"/>
      <c r="S547" s="258"/>
      <c r="T547" s="259"/>
      <c r="U547" s="15"/>
      <c r="V547" s="15"/>
      <c r="W547" s="15"/>
      <c r="X547" s="15"/>
      <c r="Y547" s="15"/>
      <c r="Z547" s="15"/>
      <c r="AA547" s="15"/>
      <c r="AB547" s="15"/>
      <c r="AC547" s="15"/>
      <c r="AD547" s="15"/>
      <c r="AE547" s="15"/>
      <c r="AT547" s="260" t="s">
        <v>204</v>
      </c>
      <c r="AU547" s="260" t="s">
        <v>84</v>
      </c>
      <c r="AV547" s="15" t="s">
        <v>208</v>
      </c>
      <c r="AW547" s="15" t="s">
        <v>39</v>
      </c>
      <c r="AX547" s="15" t="s">
        <v>84</v>
      </c>
      <c r="AY547" s="260" t="s">
        <v>194</v>
      </c>
    </row>
    <row r="548" s="2" customFormat="1" ht="24.15" customHeight="1">
      <c r="A548" s="39"/>
      <c r="B548" s="40"/>
      <c r="C548" s="261" t="s">
        <v>1175</v>
      </c>
      <c r="D548" s="261" t="s">
        <v>222</v>
      </c>
      <c r="E548" s="262" t="s">
        <v>1176</v>
      </c>
      <c r="F548" s="263" t="s">
        <v>1177</v>
      </c>
      <c r="G548" s="264" t="s">
        <v>127</v>
      </c>
      <c r="H548" s="265">
        <v>10</v>
      </c>
      <c r="I548" s="266"/>
      <c r="J548" s="267">
        <f>ROUND(I548*H548,2)</f>
        <v>0</v>
      </c>
      <c r="K548" s="263" t="s">
        <v>200</v>
      </c>
      <c r="L548" s="45"/>
      <c r="M548" s="268" t="s">
        <v>32</v>
      </c>
      <c r="N548" s="269" t="s">
        <v>48</v>
      </c>
      <c r="O548" s="85"/>
      <c r="P548" s="224">
        <f>O548*H548</f>
        <v>0</v>
      </c>
      <c r="Q548" s="224">
        <v>0</v>
      </c>
      <c r="R548" s="224">
        <f>Q548*H548</f>
        <v>0</v>
      </c>
      <c r="S548" s="224">
        <v>0</v>
      </c>
      <c r="T548" s="225">
        <f>S548*H548</f>
        <v>0</v>
      </c>
      <c r="U548" s="39"/>
      <c r="V548" s="39"/>
      <c r="W548" s="39"/>
      <c r="X548" s="39"/>
      <c r="Y548" s="39"/>
      <c r="Z548" s="39"/>
      <c r="AA548" s="39"/>
      <c r="AB548" s="39"/>
      <c r="AC548" s="39"/>
      <c r="AD548" s="39"/>
      <c r="AE548" s="39"/>
      <c r="AR548" s="226" t="s">
        <v>208</v>
      </c>
      <c r="AT548" s="226" t="s">
        <v>222</v>
      </c>
      <c r="AU548" s="226" t="s">
        <v>84</v>
      </c>
      <c r="AY548" s="17" t="s">
        <v>194</v>
      </c>
      <c r="BE548" s="227">
        <f>IF(N548="základní",J548,0)</f>
        <v>0</v>
      </c>
      <c r="BF548" s="227">
        <f>IF(N548="snížená",J548,0)</f>
        <v>0</v>
      </c>
      <c r="BG548" s="227">
        <f>IF(N548="zákl. přenesená",J548,0)</f>
        <v>0</v>
      </c>
      <c r="BH548" s="227">
        <f>IF(N548="sníž. přenesená",J548,0)</f>
        <v>0</v>
      </c>
      <c r="BI548" s="227">
        <f>IF(N548="nulová",J548,0)</f>
        <v>0</v>
      </c>
      <c r="BJ548" s="17" t="s">
        <v>84</v>
      </c>
      <c r="BK548" s="227">
        <f>ROUND(I548*H548,2)</f>
        <v>0</v>
      </c>
      <c r="BL548" s="17" t="s">
        <v>208</v>
      </c>
      <c r="BM548" s="226" t="s">
        <v>1178</v>
      </c>
    </row>
    <row r="549" s="12" customFormat="1" ht="25.92" customHeight="1">
      <c r="A549" s="12"/>
      <c r="B549" s="198"/>
      <c r="C549" s="199"/>
      <c r="D549" s="200" t="s">
        <v>76</v>
      </c>
      <c r="E549" s="201" t="s">
        <v>1179</v>
      </c>
      <c r="F549" s="201" t="s">
        <v>1180</v>
      </c>
      <c r="G549" s="199"/>
      <c r="H549" s="199"/>
      <c r="I549" s="202"/>
      <c r="J549" s="203">
        <f>BK549</f>
        <v>0</v>
      </c>
      <c r="K549" s="199"/>
      <c r="L549" s="204"/>
      <c r="M549" s="205"/>
      <c r="N549" s="206"/>
      <c r="O549" s="206"/>
      <c r="P549" s="207">
        <f>P550+SUM(P551:P575)+P597</f>
        <v>0</v>
      </c>
      <c r="Q549" s="206"/>
      <c r="R549" s="207">
        <f>R550+SUM(R551:R575)+R597</f>
        <v>0</v>
      </c>
      <c r="S549" s="206"/>
      <c r="T549" s="208">
        <f>T550+SUM(T551:T575)+T597</f>
        <v>0</v>
      </c>
      <c r="U549" s="12"/>
      <c r="V549" s="12"/>
      <c r="W549" s="12"/>
      <c r="X549" s="12"/>
      <c r="Y549" s="12"/>
      <c r="Z549" s="12"/>
      <c r="AA549" s="12"/>
      <c r="AB549" s="12"/>
      <c r="AC549" s="12"/>
      <c r="AD549" s="12"/>
      <c r="AE549" s="12"/>
      <c r="AR549" s="209" t="s">
        <v>84</v>
      </c>
      <c r="AT549" s="210" t="s">
        <v>76</v>
      </c>
      <c r="AU549" s="210" t="s">
        <v>77</v>
      </c>
      <c r="AY549" s="209" t="s">
        <v>194</v>
      </c>
      <c r="BK549" s="211">
        <f>BK550+SUM(BK551:BK575)+BK597</f>
        <v>0</v>
      </c>
    </row>
    <row r="550" s="2" customFormat="1" ht="16.5" customHeight="1">
      <c r="A550" s="39"/>
      <c r="B550" s="40"/>
      <c r="C550" s="261" t="s">
        <v>1181</v>
      </c>
      <c r="D550" s="261" t="s">
        <v>222</v>
      </c>
      <c r="E550" s="262" t="s">
        <v>1182</v>
      </c>
      <c r="F550" s="263" t="s">
        <v>1183</v>
      </c>
      <c r="G550" s="264" t="s">
        <v>262</v>
      </c>
      <c r="H550" s="265">
        <v>20</v>
      </c>
      <c r="I550" s="266"/>
      <c r="J550" s="267">
        <f>ROUND(I550*H550,2)</f>
        <v>0</v>
      </c>
      <c r="K550" s="263" t="s">
        <v>200</v>
      </c>
      <c r="L550" s="45"/>
      <c r="M550" s="268" t="s">
        <v>32</v>
      </c>
      <c r="N550" s="269" t="s">
        <v>48</v>
      </c>
      <c r="O550" s="85"/>
      <c r="P550" s="224">
        <f>O550*H550</f>
        <v>0</v>
      </c>
      <c r="Q550" s="224">
        <v>0</v>
      </c>
      <c r="R550" s="224">
        <f>Q550*H550</f>
        <v>0</v>
      </c>
      <c r="S550" s="224">
        <v>0</v>
      </c>
      <c r="T550" s="225">
        <f>S550*H550</f>
        <v>0</v>
      </c>
      <c r="U550" s="39"/>
      <c r="V550" s="39"/>
      <c r="W550" s="39"/>
      <c r="X550" s="39"/>
      <c r="Y550" s="39"/>
      <c r="Z550" s="39"/>
      <c r="AA550" s="39"/>
      <c r="AB550" s="39"/>
      <c r="AC550" s="39"/>
      <c r="AD550" s="39"/>
      <c r="AE550" s="39"/>
      <c r="AR550" s="226" t="s">
        <v>84</v>
      </c>
      <c r="AT550" s="226" t="s">
        <v>222</v>
      </c>
      <c r="AU550" s="226" t="s">
        <v>84</v>
      </c>
      <c r="AY550" s="17" t="s">
        <v>194</v>
      </c>
      <c r="BE550" s="227">
        <f>IF(N550="základní",J550,0)</f>
        <v>0</v>
      </c>
      <c r="BF550" s="227">
        <f>IF(N550="snížená",J550,0)</f>
        <v>0</v>
      </c>
      <c r="BG550" s="227">
        <f>IF(N550="zákl. přenesená",J550,0)</f>
        <v>0</v>
      </c>
      <c r="BH550" s="227">
        <f>IF(N550="sníž. přenesená",J550,0)</f>
        <v>0</v>
      </c>
      <c r="BI550" s="227">
        <f>IF(N550="nulová",J550,0)</f>
        <v>0</v>
      </c>
      <c r="BJ550" s="17" t="s">
        <v>84</v>
      </c>
      <c r="BK550" s="227">
        <f>ROUND(I550*H550,2)</f>
        <v>0</v>
      </c>
      <c r="BL550" s="17" t="s">
        <v>84</v>
      </c>
      <c r="BM550" s="226" t="s">
        <v>1184</v>
      </c>
    </row>
    <row r="551" s="2" customFormat="1" ht="16.5" customHeight="1">
      <c r="A551" s="39"/>
      <c r="B551" s="40"/>
      <c r="C551" s="261" t="s">
        <v>1185</v>
      </c>
      <c r="D551" s="261" t="s">
        <v>222</v>
      </c>
      <c r="E551" s="262" t="s">
        <v>1186</v>
      </c>
      <c r="F551" s="263" t="s">
        <v>1187</v>
      </c>
      <c r="G551" s="264" t="s">
        <v>262</v>
      </c>
      <c r="H551" s="265">
        <v>1</v>
      </c>
      <c r="I551" s="266"/>
      <c r="J551" s="267">
        <f>ROUND(I551*H551,2)</f>
        <v>0</v>
      </c>
      <c r="K551" s="263" t="s">
        <v>200</v>
      </c>
      <c r="L551" s="45"/>
      <c r="M551" s="268" t="s">
        <v>32</v>
      </c>
      <c r="N551" s="269" t="s">
        <v>48</v>
      </c>
      <c r="O551" s="85"/>
      <c r="P551" s="224">
        <f>O551*H551</f>
        <v>0</v>
      </c>
      <c r="Q551" s="224">
        <v>0</v>
      </c>
      <c r="R551" s="224">
        <f>Q551*H551</f>
        <v>0</v>
      </c>
      <c r="S551" s="224">
        <v>0</v>
      </c>
      <c r="T551" s="225">
        <f>S551*H551</f>
        <v>0</v>
      </c>
      <c r="U551" s="39"/>
      <c r="V551" s="39"/>
      <c r="W551" s="39"/>
      <c r="X551" s="39"/>
      <c r="Y551" s="39"/>
      <c r="Z551" s="39"/>
      <c r="AA551" s="39"/>
      <c r="AB551" s="39"/>
      <c r="AC551" s="39"/>
      <c r="AD551" s="39"/>
      <c r="AE551" s="39"/>
      <c r="AR551" s="226" t="s">
        <v>84</v>
      </c>
      <c r="AT551" s="226" t="s">
        <v>222</v>
      </c>
      <c r="AU551" s="226" t="s">
        <v>84</v>
      </c>
      <c r="AY551" s="17" t="s">
        <v>194</v>
      </c>
      <c r="BE551" s="227">
        <f>IF(N551="základní",J551,0)</f>
        <v>0</v>
      </c>
      <c r="BF551" s="227">
        <f>IF(N551="snížená",J551,0)</f>
        <v>0</v>
      </c>
      <c r="BG551" s="227">
        <f>IF(N551="zákl. přenesená",J551,0)</f>
        <v>0</v>
      </c>
      <c r="BH551" s="227">
        <f>IF(N551="sníž. přenesená",J551,0)</f>
        <v>0</v>
      </c>
      <c r="BI551" s="227">
        <f>IF(N551="nulová",J551,0)</f>
        <v>0</v>
      </c>
      <c r="BJ551" s="17" t="s">
        <v>84</v>
      </c>
      <c r="BK551" s="227">
        <f>ROUND(I551*H551,2)</f>
        <v>0</v>
      </c>
      <c r="BL551" s="17" t="s">
        <v>84</v>
      </c>
      <c r="BM551" s="226" t="s">
        <v>1188</v>
      </c>
    </row>
    <row r="552" s="2" customFormat="1" ht="24.15" customHeight="1">
      <c r="A552" s="39"/>
      <c r="B552" s="40"/>
      <c r="C552" s="261" t="s">
        <v>1189</v>
      </c>
      <c r="D552" s="261" t="s">
        <v>222</v>
      </c>
      <c r="E552" s="262" t="s">
        <v>1190</v>
      </c>
      <c r="F552" s="263" t="s">
        <v>1191</v>
      </c>
      <c r="G552" s="264" t="s">
        <v>262</v>
      </c>
      <c r="H552" s="265">
        <v>3</v>
      </c>
      <c r="I552" s="266"/>
      <c r="J552" s="267">
        <f>ROUND(I552*H552,2)</f>
        <v>0</v>
      </c>
      <c r="K552" s="263" t="s">
        <v>200</v>
      </c>
      <c r="L552" s="45"/>
      <c r="M552" s="268" t="s">
        <v>32</v>
      </c>
      <c r="N552" s="269" t="s">
        <v>48</v>
      </c>
      <c r="O552" s="85"/>
      <c r="P552" s="224">
        <f>O552*H552</f>
        <v>0</v>
      </c>
      <c r="Q552" s="224">
        <v>0</v>
      </c>
      <c r="R552" s="224">
        <f>Q552*H552</f>
        <v>0</v>
      </c>
      <c r="S552" s="224">
        <v>0</v>
      </c>
      <c r="T552" s="225">
        <f>S552*H552</f>
        <v>0</v>
      </c>
      <c r="U552" s="39"/>
      <c r="V552" s="39"/>
      <c r="W552" s="39"/>
      <c r="X552" s="39"/>
      <c r="Y552" s="39"/>
      <c r="Z552" s="39"/>
      <c r="AA552" s="39"/>
      <c r="AB552" s="39"/>
      <c r="AC552" s="39"/>
      <c r="AD552" s="39"/>
      <c r="AE552" s="39"/>
      <c r="AR552" s="226" t="s">
        <v>84</v>
      </c>
      <c r="AT552" s="226" t="s">
        <v>222</v>
      </c>
      <c r="AU552" s="226" t="s">
        <v>84</v>
      </c>
      <c r="AY552" s="17" t="s">
        <v>194</v>
      </c>
      <c r="BE552" s="227">
        <f>IF(N552="základní",J552,0)</f>
        <v>0</v>
      </c>
      <c r="BF552" s="227">
        <f>IF(N552="snížená",J552,0)</f>
        <v>0</v>
      </c>
      <c r="BG552" s="227">
        <f>IF(N552="zákl. přenesená",J552,0)</f>
        <v>0</v>
      </c>
      <c r="BH552" s="227">
        <f>IF(N552="sníž. přenesená",J552,0)</f>
        <v>0</v>
      </c>
      <c r="BI552" s="227">
        <f>IF(N552="nulová",J552,0)</f>
        <v>0</v>
      </c>
      <c r="BJ552" s="17" t="s">
        <v>84</v>
      </c>
      <c r="BK552" s="227">
        <f>ROUND(I552*H552,2)</f>
        <v>0</v>
      </c>
      <c r="BL552" s="17" t="s">
        <v>84</v>
      </c>
      <c r="BM552" s="226" t="s">
        <v>1192</v>
      </c>
    </row>
    <row r="553" s="2" customFormat="1">
      <c r="A553" s="39"/>
      <c r="B553" s="40"/>
      <c r="C553" s="41"/>
      <c r="D553" s="230" t="s">
        <v>226</v>
      </c>
      <c r="E553" s="41"/>
      <c r="F553" s="270" t="s">
        <v>1193</v>
      </c>
      <c r="G553" s="41"/>
      <c r="H553" s="41"/>
      <c r="I553" s="271"/>
      <c r="J553" s="41"/>
      <c r="K553" s="41"/>
      <c r="L553" s="45"/>
      <c r="M553" s="272"/>
      <c r="N553" s="273"/>
      <c r="O553" s="85"/>
      <c r="P553" s="85"/>
      <c r="Q553" s="85"/>
      <c r="R553" s="85"/>
      <c r="S553" s="85"/>
      <c r="T553" s="86"/>
      <c r="U553" s="39"/>
      <c r="V553" s="39"/>
      <c r="W553" s="39"/>
      <c r="X553" s="39"/>
      <c r="Y553" s="39"/>
      <c r="Z553" s="39"/>
      <c r="AA553" s="39"/>
      <c r="AB553" s="39"/>
      <c r="AC553" s="39"/>
      <c r="AD553" s="39"/>
      <c r="AE553" s="39"/>
      <c r="AT553" s="17" t="s">
        <v>226</v>
      </c>
      <c r="AU553" s="17" t="s">
        <v>84</v>
      </c>
    </row>
    <row r="554" s="2" customFormat="1" ht="16.5" customHeight="1">
      <c r="A554" s="39"/>
      <c r="B554" s="40"/>
      <c r="C554" s="261" t="s">
        <v>1194</v>
      </c>
      <c r="D554" s="261" t="s">
        <v>222</v>
      </c>
      <c r="E554" s="262" t="s">
        <v>1195</v>
      </c>
      <c r="F554" s="263" t="s">
        <v>1196</v>
      </c>
      <c r="G554" s="264" t="s">
        <v>262</v>
      </c>
      <c r="H554" s="265">
        <v>1</v>
      </c>
      <c r="I554" s="266"/>
      <c r="J554" s="267">
        <f>ROUND(I554*H554,2)</f>
        <v>0</v>
      </c>
      <c r="K554" s="263" t="s">
        <v>200</v>
      </c>
      <c r="L554" s="45"/>
      <c r="M554" s="268" t="s">
        <v>32</v>
      </c>
      <c r="N554" s="269" t="s">
        <v>48</v>
      </c>
      <c r="O554" s="85"/>
      <c r="P554" s="224">
        <f>O554*H554</f>
        <v>0</v>
      </c>
      <c r="Q554" s="224">
        <v>0</v>
      </c>
      <c r="R554" s="224">
        <f>Q554*H554</f>
        <v>0</v>
      </c>
      <c r="S554" s="224">
        <v>0</v>
      </c>
      <c r="T554" s="225">
        <f>S554*H554</f>
        <v>0</v>
      </c>
      <c r="U554" s="39"/>
      <c r="V554" s="39"/>
      <c r="W554" s="39"/>
      <c r="X554" s="39"/>
      <c r="Y554" s="39"/>
      <c r="Z554" s="39"/>
      <c r="AA554" s="39"/>
      <c r="AB554" s="39"/>
      <c r="AC554" s="39"/>
      <c r="AD554" s="39"/>
      <c r="AE554" s="39"/>
      <c r="AR554" s="226" t="s">
        <v>84</v>
      </c>
      <c r="AT554" s="226" t="s">
        <v>222</v>
      </c>
      <c r="AU554" s="226" t="s">
        <v>84</v>
      </c>
      <c r="AY554" s="17" t="s">
        <v>194</v>
      </c>
      <c r="BE554" s="227">
        <f>IF(N554="základní",J554,0)</f>
        <v>0</v>
      </c>
      <c r="BF554" s="227">
        <f>IF(N554="snížená",J554,0)</f>
        <v>0</v>
      </c>
      <c r="BG554" s="227">
        <f>IF(N554="zákl. přenesená",J554,0)</f>
        <v>0</v>
      </c>
      <c r="BH554" s="227">
        <f>IF(N554="sníž. přenesená",J554,0)</f>
        <v>0</v>
      </c>
      <c r="BI554" s="227">
        <f>IF(N554="nulová",J554,0)</f>
        <v>0</v>
      </c>
      <c r="BJ554" s="17" t="s">
        <v>84</v>
      </c>
      <c r="BK554" s="227">
        <f>ROUND(I554*H554,2)</f>
        <v>0</v>
      </c>
      <c r="BL554" s="17" t="s">
        <v>84</v>
      </c>
      <c r="BM554" s="226" t="s">
        <v>1197</v>
      </c>
    </row>
    <row r="555" s="2" customFormat="1" ht="16.5" customHeight="1">
      <c r="A555" s="39"/>
      <c r="B555" s="40"/>
      <c r="C555" s="261" t="s">
        <v>1198</v>
      </c>
      <c r="D555" s="261" t="s">
        <v>222</v>
      </c>
      <c r="E555" s="262" t="s">
        <v>1199</v>
      </c>
      <c r="F555" s="263" t="s">
        <v>1200</v>
      </c>
      <c r="G555" s="264" t="s">
        <v>262</v>
      </c>
      <c r="H555" s="265">
        <v>1</v>
      </c>
      <c r="I555" s="266"/>
      <c r="J555" s="267">
        <f>ROUND(I555*H555,2)</f>
        <v>0</v>
      </c>
      <c r="K555" s="263" t="s">
        <v>200</v>
      </c>
      <c r="L555" s="45"/>
      <c r="M555" s="268" t="s">
        <v>32</v>
      </c>
      <c r="N555" s="269" t="s">
        <v>48</v>
      </c>
      <c r="O555" s="85"/>
      <c r="P555" s="224">
        <f>O555*H555</f>
        <v>0</v>
      </c>
      <c r="Q555" s="224">
        <v>0</v>
      </c>
      <c r="R555" s="224">
        <f>Q555*H555</f>
        <v>0</v>
      </c>
      <c r="S555" s="224">
        <v>0</v>
      </c>
      <c r="T555" s="225">
        <f>S555*H555</f>
        <v>0</v>
      </c>
      <c r="U555" s="39"/>
      <c r="V555" s="39"/>
      <c r="W555" s="39"/>
      <c r="X555" s="39"/>
      <c r="Y555" s="39"/>
      <c r="Z555" s="39"/>
      <c r="AA555" s="39"/>
      <c r="AB555" s="39"/>
      <c r="AC555" s="39"/>
      <c r="AD555" s="39"/>
      <c r="AE555" s="39"/>
      <c r="AR555" s="226" t="s">
        <v>84</v>
      </c>
      <c r="AT555" s="226" t="s">
        <v>222</v>
      </c>
      <c r="AU555" s="226" t="s">
        <v>84</v>
      </c>
      <c r="AY555" s="17" t="s">
        <v>194</v>
      </c>
      <c r="BE555" s="227">
        <f>IF(N555="základní",J555,0)</f>
        <v>0</v>
      </c>
      <c r="BF555" s="227">
        <f>IF(N555="snížená",J555,0)</f>
        <v>0</v>
      </c>
      <c r="BG555" s="227">
        <f>IF(N555="zákl. přenesená",J555,0)</f>
        <v>0</v>
      </c>
      <c r="BH555" s="227">
        <f>IF(N555="sníž. přenesená",J555,0)</f>
        <v>0</v>
      </c>
      <c r="BI555" s="227">
        <f>IF(N555="nulová",J555,0)</f>
        <v>0</v>
      </c>
      <c r="BJ555" s="17" t="s">
        <v>84</v>
      </c>
      <c r="BK555" s="227">
        <f>ROUND(I555*H555,2)</f>
        <v>0</v>
      </c>
      <c r="BL555" s="17" t="s">
        <v>84</v>
      </c>
      <c r="BM555" s="226" t="s">
        <v>1201</v>
      </c>
    </row>
    <row r="556" s="2" customFormat="1" ht="16.5" customHeight="1">
      <c r="A556" s="39"/>
      <c r="B556" s="40"/>
      <c r="C556" s="261" t="s">
        <v>1202</v>
      </c>
      <c r="D556" s="261" t="s">
        <v>222</v>
      </c>
      <c r="E556" s="262" t="s">
        <v>1203</v>
      </c>
      <c r="F556" s="263" t="s">
        <v>1204</v>
      </c>
      <c r="G556" s="264" t="s">
        <v>262</v>
      </c>
      <c r="H556" s="265">
        <v>1</v>
      </c>
      <c r="I556" s="266"/>
      <c r="J556" s="267">
        <f>ROUND(I556*H556,2)</f>
        <v>0</v>
      </c>
      <c r="K556" s="263" t="s">
        <v>200</v>
      </c>
      <c r="L556" s="45"/>
      <c r="M556" s="268" t="s">
        <v>32</v>
      </c>
      <c r="N556" s="269" t="s">
        <v>48</v>
      </c>
      <c r="O556" s="85"/>
      <c r="P556" s="224">
        <f>O556*H556</f>
        <v>0</v>
      </c>
      <c r="Q556" s="224">
        <v>0</v>
      </c>
      <c r="R556" s="224">
        <f>Q556*H556</f>
        <v>0</v>
      </c>
      <c r="S556" s="224">
        <v>0</v>
      </c>
      <c r="T556" s="225">
        <f>S556*H556</f>
        <v>0</v>
      </c>
      <c r="U556" s="39"/>
      <c r="V556" s="39"/>
      <c r="W556" s="39"/>
      <c r="X556" s="39"/>
      <c r="Y556" s="39"/>
      <c r="Z556" s="39"/>
      <c r="AA556" s="39"/>
      <c r="AB556" s="39"/>
      <c r="AC556" s="39"/>
      <c r="AD556" s="39"/>
      <c r="AE556" s="39"/>
      <c r="AR556" s="226" t="s">
        <v>84</v>
      </c>
      <c r="AT556" s="226" t="s">
        <v>222</v>
      </c>
      <c r="AU556" s="226" t="s">
        <v>84</v>
      </c>
      <c r="AY556" s="17" t="s">
        <v>194</v>
      </c>
      <c r="BE556" s="227">
        <f>IF(N556="základní",J556,0)</f>
        <v>0</v>
      </c>
      <c r="BF556" s="227">
        <f>IF(N556="snížená",J556,0)</f>
        <v>0</v>
      </c>
      <c r="BG556" s="227">
        <f>IF(N556="zákl. přenesená",J556,0)</f>
        <v>0</v>
      </c>
      <c r="BH556" s="227">
        <f>IF(N556="sníž. přenesená",J556,0)</f>
        <v>0</v>
      </c>
      <c r="BI556" s="227">
        <f>IF(N556="nulová",J556,0)</f>
        <v>0</v>
      </c>
      <c r="BJ556" s="17" t="s">
        <v>84</v>
      </c>
      <c r="BK556" s="227">
        <f>ROUND(I556*H556,2)</f>
        <v>0</v>
      </c>
      <c r="BL556" s="17" t="s">
        <v>84</v>
      </c>
      <c r="BM556" s="226" t="s">
        <v>1205</v>
      </c>
    </row>
    <row r="557" s="2" customFormat="1">
      <c r="A557" s="39"/>
      <c r="B557" s="40"/>
      <c r="C557" s="41"/>
      <c r="D557" s="230" t="s">
        <v>226</v>
      </c>
      <c r="E557" s="41"/>
      <c r="F557" s="270" t="s">
        <v>1206</v>
      </c>
      <c r="G557" s="41"/>
      <c r="H557" s="41"/>
      <c r="I557" s="271"/>
      <c r="J557" s="41"/>
      <c r="K557" s="41"/>
      <c r="L557" s="45"/>
      <c r="M557" s="272"/>
      <c r="N557" s="273"/>
      <c r="O557" s="85"/>
      <c r="P557" s="85"/>
      <c r="Q557" s="85"/>
      <c r="R557" s="85"/>
      <c r="S557" s="85"/>
      <c r="T557" s="86"/>
      <c r="U557" s="39"/>
      <c r="V557" s="39"/>
      <c r="W557" s="39"/>
      <c r="X557" s="39"/>
      <c r="Y557" s="39"/>
      <c r="Z557" s="39"/>
      <c r="AA557" s="39"/>
      <c r="AB557" s="39"/>
      <c r="AC557" s="39"/>
      <c r="AD557" s="39"/>
      <c r="AE557" s="39"/>
      <c r="AT557" s="17" t="s">
        <v>226</v>
      </c>
      <c r="AU557" s="17" t="s">
        <v>84</v>
      </c>
    </row>
    <row r="558" s="2" customFormat="1" ht="16.5" customHeight="1">
      <c r="A558" s="39"/>
      <c r="B558" s="40"/>
      <c r="C558" s="261" t="s">
        <v>1207</v>
      </c>
      <c r="D558" s="261" t="s">
        <v>222</v>
      </c>
      <c r="E558" s="262" t="s">
        <v>1208</v>
      </c>
      <c r="F558" s="263" t="s">
        <v>1209</v>
      </c>
      <c r="G558" s="264" t="s">
        <v>262</v>
      </c>
      <c r="H558" s="265">
        <v>1</v>
      </c>
      <c r="I558" s="266"/>
      <c r="J558" s="267">
        <f>ROUND(I558*H558,2)</f>
        <v>0</v>
      </c>
      <c r="K558" s="263" t="s">
        <v>200</v>
      </c>
      <c r="L558" s="45"/>
      <c r="M558" s="268" t="s">
        <v>32</v>
      </c>
      <c r="N558" s="269" t="s">
        <v>48</v>
      </c>
      <c r="O558" s="85"/>
      <c r="P558" s="224">
        <f>O558*H558</f>
        <v>0</v>
      </c>
      <c r="Q558" s="224">
        <v>0</v>
      </c>
      <c r="R558" s="224">
        <f>Q558*H558</f>
        <v>0</v>
      </c>
      <c r="S558" s="224">
        <v>0</v>
      </c>
      <c r="T558" s="225">
        <f>S558*H558</f>
        <v>0</v>
      </c>
      <c r="U558" s="39"/>
      <c r="V558" s="39"/>
      <c r="W558" s="39"/>
      <c r="X558" s="39"/>
      <c r="Y558" s="39"/>
      <c r="Z558" s="39"/>
      <c r="AA558" s="39"/>
      <c r="AB558" s="39"/>
      <c r="AC558" s="39"/>
      <c r="AD558" s="39"/>
      <c r="AE558" s="39"/>
      <c r="AR558" s="226" t="s">
        <v>84</v>
      </c>
      <c r="AT558" s="226" t="s">
        <v>222</v>
      </c>
      <c r="AU558" s="226" t="s">
        <v>84</v>
      </c>
      <c r="AY558" s="17" t="s">
        <v>194</v>
      </c>
      <c r="BE558" s="227">
        <f>IF(N558="základní",J558,0)</f>
        <v>0</v>
      </c>
      <c r="BF558" s="227">
        <f>IF(N558="snížená",J558,0)</f>
        <v>0</v>
      </c>
      <c r="BG558" s="227">
        <f>IF(N558="zákl. přenesená",J558,0)</f>
        <v>0</v>
      </c>
      <c r="BH558" s="227">
        <f>IF(N558="sníž. přenesená",J558,0)</f>
        <v>0</v>
      </c>
      <c r="BI558" s="227">
        <f>IF(N558="nulová",J558,0)</f>
        <v>0</v>
      </c>
      <c r="BJ558" s="17" t="s">
        <v>84</v>
      </c>
      <c r="BK558" s="227">
        <f>ROUND(I558*H558,2)</f>
        <v>0</v>
      </c>
      <c r="BL558" s="17" t="s">
        <v>84</v>
      </c>
      <c r="BM558" s="226" t="s">
        <v>1210</v>
      </c>
    </row>
    <row r="559" s="2" customFormat="1">
      <c r="A559" s="39"/>
      <c r="B559" s="40"/>
      <c r="C559" s="41"/>
      <c r="D559" s="230" t="s">
        <v>226</v>
      </c>
      <c r="E559" s="41"/>
      <c r="F559" s="270" t="s">
        <v>1211</v>
      </c>
      <c r="G559" s="41"/>
      <c r="H559" s="41"/>
      <c r="I559" s="271"/>
      <c r="J559" s="41"/>
      <c r="K559" s="41"/>
      <c r="L559" s="45"/>
      <c r="M559" s="272"/>
      <c r="N559" s="273"/>
      <c r="O559" s="85"/>
      <c r="P559" s="85"/>
      <c r="Q559" s="85"/>
      <c r="R559" s="85"/>
      <c r="S559" s="85"/>
      <c r="T559" s="86"/>
      <c r="U559" s="39"/>
      <c r="V559" s="39"/>
      <c r="W559" s="39"/>
      <c r="X559" s="39"/>
      <c r="Y559" s="39"/>
      <c r="Z559" s="39"/>
      <c r="AA559" s="39"/>
      <c r="AB559" s="39"/>
      <c r="AC559" s="39"/>
      <c r="AD559" s="39"/>
      <c r="AE559" s="39"/>
      <c r="AT559" s="17" t="s">
        <v>226</v>
      </c>
      <c r="AU559" s="17" t="s">
        <v>84</v>
      </c>
    </row>
    <row r="560" s="2" customFormat="1" ht="16.5" customHeight="1">
      <c r="A560" s="39"/>
      <c r="B560" s="40"/>
      <c r="C560" s="261" t="s">
        <v>1212</v>
      </c>
      <c r="D560" s="261" t="s">
        <v>222</v>
      </c>
      <c r="E560" s="262" t="s">
        <v>1213</v>
      </c>
      <c r="F560" s="263" t="s">
        <v>1214</v>
      </c>
      <c r="G560" s="264" t="s">
        <v>262</v>
      </c>
      <c r="H560" s="265">
        <v>7</v>
      </c>
      <c r="I560" s="266"/>
      <c r="J560" s="267">
        <f>ROUND(I560*H560,2)</f>
        <v>0</v>
      </c>
      <c r="K560" s="263" t="s">
        <v>200</v>
      </c>
      <c r="L560" s="45"/>
      <c r="M560" s="268" t="s">
        <v>32</v>
      </c>
      <c r="N560" s="269" t="s">
        <v>48</v>
      </c>
      <c r="O560" s="85"/>
      <c r="P560" s="224">
        <f>O560*H560</f>
        <v>0</v>
      </c>
      <c r="Q560" s="224">
        <v>0</v>
      </c>
      <c r="R560" s="224">
        <f>Q560*H560</f>
        <v>0</v>
      </c>
      <c r="S560" s="224">
        <v>0</v>
      </c>
      <c r="T560" s="225">
        <f>S560*H560</f>
        <v>0</v>
      </c>
      <c r="U560" s="39"/>
      <c r="V560" s="39"/>
      <c r="W560" s="39"/>
      <c r="X560" s="39"/>
      <c r="Y560" s="39"/>
      <c r="Z560" s="39"/>
      <c r="AA560" s="39"/>
      <c r="AB560" s="39"/>
      <c r="AC560" s="39"/>
      <c r="AD560" s="39"/>
      <c r="AE560" s="39"/>
      <c r="AR560" s="226" t="s">
        <v>84</v>
      </c>
      <c r="AT560" s="226" t="s">
        <v>222</v>
      </c>
      <c r="AU560" s="226" t="s">
        <v>84</v>
      </c>
      <c r="AY560" s="17" t="s">
        <v>194</v>
      </c>
      <c r="BE560" s="227">
        <f>IF(N560="základní",J560,0)</f>
        <v>0</v>
      </c>
      <c r="BF560" s="227">
        <f>IF(N560="snížená",J560,0)</f>
        <v>0</v>
      </c>
      <c r="BG560" s="227">
        <f>IF(N560="zákl. přenesená",J560,0)</f>
        <v>0</v>
      </c>
      <c r="BH560" s="227">
        <f>IF(N560="sníž. přenesená",J560,0)</f>
        <v>0</v>
      </c>
      <c r="BI560" s="227">
        <f>IF(N560="nulová",J560,0)</f>
        <v>0</v>
      </c>
      <c r="BJ560" s="17" t="s">
        <v>84</v>
      </c>
      <c r="BK560" s="227">
        <f>ROUND(I560*H560,2)</f>
        <v>0</v>
      </c>
      <c r="BL560" s="17" t="s">
        <v>84</v>
      </c>
      <c r="BM560" s="226" t="s">
        <v>1215</v>
      </c>
    </row>
    <row r="561" s="2" customFormat="1">
      <c r="A561" s="39"/>
      <c r="B561" s="40"/>
      <c r="C561" s="41"/>
      <c r="D561" s="230" t="s">
        <v>226</v>
      </c>
      <c r="E561" s="41"/>
      <c r="F561" s="270" t="s">
        <v>1216</v>
      </c>
      <c r="G561" s="41"/>
      <c r="H561" s="41"/>
      <c r="I561" s="271"/>
      <c r="J561" s="41"/>
      <c r="K561" s="41"/>
      <c r="L561" s="45"/>
      <c r="M561" s="272"/>
      <c r="N561" s="273"/>
      <c r="O561" s="85"/>
      <c r="P561" s="85"/>
      <c r="Q561" s="85"/>
      <c r="R561" s="85"/>
      <c r="S561" s="85"/>
      <c r="T561" s="86"/>
      <c r="U561" s="39"/>
      <c r="V561" s="39"/>
      <c r="W561" s="39"/>
      <c r="X561" s="39"/>
      <c r="Y561" s="39"/>
      <c r="Z561" s="39"/>
      <c r="AA561" s="39"/>
      <c r="AB561" s="39"/>
      <c r="AC561" s="39"/>
      <c r="AD561" s="39"/>
      <c r="AE561" s="39"/>
      <c r="AT561" s="17" t="s">
        <v>226</v>
      </c>
      <c r="AU561" s="17" t="s">
        <v>84</v>
      </c>
    </row>
    <row r="562" s="2" customFormat="1" ht="21.75" customHeight="1">
      <c r="A562" s="39"/>
      <c r="B562" s="40"/>
      <c r="C562" s="261" t="s">
        <v>1217</v>
      </c>
      <c r="D562" s="261" t="s">
        <v>222</v>
      </c>
      <c r="E562" s="262" t="s">
        <v>1218</v>
      </c>
      <c r="F562" s="263" t="s">
        <v>1219</v>
      </c>
      <c r="G562" s="264" t="s">
        <v>262</v>
      </c>
      <c r="H562" s="265">
        <v>1</v>
      </c>
      <c r="I562" s="266"/>
      <c r="J562" s="267">
        <f>ROUND(I562*H562,2)</f>
        <v>0</v>
      </c>
      <c r="K562" s="263" t="s">
        <v>200</v>
      </c>
      <c r="L562" s="45"/>
      <c r="M562" s="268" t="s">
        <v>32</v>
      </c>
      <c r="N562" s="269" t="s">
        <v>48</v>
      </c>
      <c r="O562" s="85"/>
      <c r="P562" s="224">
        <f>O562*H562</f>
        <v>0</v>
      </c>
      <c r="Q562" s="224">
        <v>0</v>
      </c>
      <c r="R562" s="224">
        <f>Q562*H562</f>
        <v>0</v>
      </c>
      <c r="S562" s="224">
        <v>0</v>
      </c>
      <c r="T562" s="225">
        <f>S562*H562</f>
        <v>0</v>
      </c>
      <c r="U562" s="39"/>
      <c r="V562" s="39"/>
      <c r="W562" s="39"/>
      <c r="X562" s="39"/>
      <c r="Y562" s="39"/>
      <c r="Z562" s="39"/>
      <c r="AA562" s="39"/>
      <c r="AB562" s="39"/>
      <c r="AC562" s="39"/>
      <c r="AD562" s="39"/>
      <c r="AE562" s="39"/>
      <c r="AR562" s="226" t="s">
        <v>84</v>
      </c>
      <c r="AT562" s="226" t="s">
        <v>222</v>
      </c>
      <c r="AU562" s="226" t="s">
        <v>84</v>
      </c>
      <c r="AY562" s="17" t="s">
        <v>194</v>
      </c>
      <c r="BE562" s="227">
        <f>IF(N562="základní",J562,0)</f>
        <v>0</v>
      </c>
      <c r="BF562" s="227">
        <f>IF(N562="snížená",J562,0)</f>
        <v>0</v>
      </c>
      <c r="BG562" s="227">
        <f>IF(N562="zákl. přenesená",J562,0)</f>
        <v>0</v>
      </c>
      <c r="BH562" s="227">
        <f>IF(N562="sníž. přenesená",J562,0)</f>
        <v>0</v>
      </c>
      <c r="BI562" s="227">
        <f>IF(N562="nulová",J562,0)</f>
        <v>0</v>
      </c>
      <c r="BJ562" s="17" t="s">
        <v>84</v>
      </c>
      <c r="BK562" s="227">
        <f>ROUND(I562*H562,2)</f>
        <v>0</v>
      </c>
      <c r="BL562" s="17" t="s">
        <v>84</v>
      </c>
      <c r="BM562" s="226" t="s">
        <v>1220</v>
      </c>
    </row>
    <row r="563" s="2" customFormat="1" ht="16.5" customHeight="1">
      <c r="A563" s="39"/>
      <c r="B563" s="40"/>
      <c r="C563" s="261" t="s">
        <v>1221</v>
      </c>
      <c r="D563" s="261" t="s">
        <v>222</v>
      </c>
      <c r="E563" s="262" t="s">
        <v>1222</v>
      </c>
      <c r="F563" s="263" t="s">
        <v>1223</v>
      </c>
      <c r="G563" s="264" t="s">
        <v>262</v>
      </c>
      <c r="H563" s="265">
        <v>1</v>
      </c>
      <c r="I563" s="266"/>
      <c r="J563" s="267">
        <f>ROUND(I563*H563,2)</f>
        <v>0</v>
      </c>
      <c r="K563" s="263" t="s">
        <v>200</v>
      </c>
      <c r="L563" s="45"/>
      <c r="M563" s="268" t="s">
        <v>32</v>
      </c>
      <c r="N563" s="269" t="s">
        <v>48</v>
      </c>
      <c r="O563" s="85"/>
      <c r="P563" s="224">
        <f>O563*H563</f>
        <v>0</v>
      </c>
      <c r="Q563" s="224">
        <v>0</v>
      </c>
      <c r="R563" s="224">
        <f>Q563*H563</f>
        <v>0</v>
      </c>
      <c r="S563" s="224">
        <v>0</v>
      </c>
      <c r="T563" s="225">
        <f>S563*H563</f>
        <v>0</v>
      </c>
      <c r="U563" s="39"/>
      <c r="V563" s="39"/>
      <c r="W563" s="39"/>
      <c r="X563" s="39"/>
      <c r="Y563" s="39"/>
      <c r="Z563" s="39"/>
      <c r="AA563" s="39"/>
      <c r="AB563" s="39"/>
      <c r="AC563" s="39"/>
      <c r="AD563" s="39"/>
      <c r="AE563" s="39"/>
      <c r="AR563" s="226" t="s">
        <v>84</v>
      </c>
      <c r="AT563" s="226" t="s">
        <v>222</v>
      </c>
      <c r="AU563" s="226" t="s">
        <v>84</v>
      </c>
      <c r="AY563" s="17" t="s">
        <v>194</v>
      </c>
      <c r="BE563" s="227">
        <f>IF(N563="základní",J563,0)</f>
        <v>0</v>
      </c>
      <c r="BF563" s="227">
        <f>IF(N563="snížená",J563,0)</f>
        <v>0</v>
      </c>
      <c r="BG563" s="227">
        <f>IF(N563="zákl. přenesená",J563,0)</f>
        <v>0</v>
      </c>
      <c r="BH563" s="227">
        <f>IF(N563="sníž. přenesená",J563,0)</f>
        <v>0</v>
      </c>
      <c r="BI563" s="227">
        <f>IF(N563="nulová",J563,0)</f>
        <v>0</v>
      </c>
      <c r="BJ563" s="17" t="s">
        <v>84</v>
      </c>
      <c r="BK563" s="227">
        <f>ROUND(I563*H563,2)</f>
        <v>0</v>
      </c>
      <c r="BL563" s="17" t="s">
        <v>84</v>
      </c>
      <c r="BM563" s="226" t="s">
        <v>1224</v>
      </c>
    </row>
    <row r="564" s="2" customFormat="1" ht="16.5" customHeight="1">
      <c r="A564" s="39"/>
      <c r="B564" s="40"/>
      <c r="C564" s="261" t="s">
        <v>1225</v>
      </c>
      <c r="D564" s="261" t="s">
        <v>222</v>
      </c>
      <c r="E564" s="262" t="s">
        <v>1226</v>
      </c>
      <c r="F564" s="263" t="s">
        <v>1227</v>
      </c>
      <c r="G564" s="264" t="s">
        <v>262</v>
      </c>
      <c r="H564" s="265">
        <v>4</v>
      </c>
      <c r="I564" s="266"/>
      <c r="J564" s="267">
        <f>ROUND(I564*H564,2)</f>
        <v>0</v>
      </c>
      <c r="K564" s="263" t="s">
        <v>200</v>
      </c>
      <c r="L564" s="45"/>
      <c r="M564" s="268" t="s">
        <v>32</v>
      </c>
      <c r="N564" s="269" t="s">
        <v>48</v>
      </c>
      <c r="O564" s="85"/>
      <c r="P564" s="224">
        <f>O564*H564</f>
        <v>0</v>
      </c>
      <c r="Q564" s="224">
        <v>0</v>
      </c>
      <c r="R564" s="224">
        <f>Q564*H564</f>
        <v>0</v>
      </c>
      <c r="S564" s="224">
        <v>0</v>
      </c>
      <c r="T564" s="225">
        <f>S564*H564</f>
        <v>0</v>
      </c>
      <c r="U564" s="39"/>
      <c r="V564" s="39"/>
      <c r="W564" s="39"/>
      <c r="X564" s="39"/>
      <c r="Y564" s="39"/>
      <c r="Z564" s="39"/>
      <c r="AA564" s="39"/>
      <c r="AB564" s="39"/>
      <c r="AC564" s="39"/>
      <c r="AD564" s="39"/>
      <c r="AE564" s="39"/>
      <c r="AR564" s="226" t="s">
        <v>84</v>
      </c>
      <c r="AT564" s="226" t="s">
        <v>222</v>
      </c>
      <c r="AU564" s="226" t="s">
        <v>84</v>
      </c>
      <c r="AY564" s="17" t="s">
        <v>194</v>
      </c>
      <c r="BE564" s="227">
        <f>IF(N564="základní",J564,0)</f>
        <v>0</v>
      </c>
      <c r="BF564" s="227">
        <f>IF(N564="snížená",J564,0)</f>
        <v>0</v>
      </c>
      <c r="BG564" s="227">
        <f>IF(N564="zákl. přenesená",J564,0)</f>
        <v>0</v>
      </c>
      <c r="BH564" s="227">
        <f>IF(N564="sníž. přenesená",J564,0)</f>
        <v>0</v>
      </c>
      <c r="BI564" s="227">
        <f>IF(N564="nulová",J564,0)</f>
        <v>0</v>
      </c>
      <c r="BJ564" s="17" t="s">
        <v>84</v>
      </c>
      <c r="BK564" s="227">
        <f>ROUND(I564*H564,2)</f>
        <v>0</v>
      </c>
      <c r="BL564" s="17" t="s">
        <v>84</v>
      </c>
      <c r="BM564" s="226" t="s">
        <v>1228</v>
      </c>
    </row>
    <row r="565" s="2" customFormat="1" ht="24.15" customHeight="1">
      <c r="A565" s="39"/>
      <c r="B565" s="40"/>
      <c r="C565" s="261" t="s">
        <v>1229</v>
      </c>
      <c r="D565" s="261" t="s">
        <v>222</v>
      </c>
      <c r="E565" s="262" t="s">
        <v>1230</v>
      </c>
      <c r="F565" s="263" t="s">
        <v>1231</v>
      </c>
      <c r="G565" s="264" t="s">
        <v>262</v>
      </c>
      <c r="H565" s="265">
        <v>1</v>
      </c>
      <c r="I565" s="266"/>
      <c r="J565" s="267">
        <f>ROUND(I565*H565,2)</f>
        <v>0</v>
      </c>
      <c r="K565" s="263" t="s">
        <v>200</v>
      </c>
      <c r="L565" s="45"/>
      <c r="M565" s="268" t="s">
        <v>32</v>
      </c>
      <c r="N565" s="269" t="s">
        <v>48</v>
      </c>
      <c r="O565" s="85"/>
      <c r="P565" s="224">
        <f>O565*H565</f>
        <v>0</v>
      </c>
      <c r="Q565" s="224">
        <v>0</v>
      </c>
      <c r="R565" s="224">
        <f>Q565*H565</f>
        <v>0</v>
      </c>
      <c r="S565" s="224">
        <v>0</v>
      </c>
      <c r="T565" s="225">
        <f>S565*H565</f>
        <v>0</v>
      </c>
      <c r="U565" s="39"/>
      <c r="V565" s="39"/>
      <c r="W565" s="39"/>
      <c r="X565" s="39"/>
      <c r="Y565" s="39"/>
      <c r="Z565" s="39"/>
      <c r="AA565" s="39"/>
      <c r="AB565" s="39"/>
      <c r="AC565" s="39"/>
      <c r="AD565" s="39"/>
      <c r="AE565" s="39"/>
      <c r="AR565" s="226" t="s">
        <v>84</v>
      </c>
      <c r="AT565" s="226" t="s">
        <v>222</v>
      </c>
      <c r="AU565" s="226" t="s">
        <v>84</v>
      </c>
      <c r="AY565" s="17" t="s">
        <v>194</v>
      </c>
      <c r="BE565" s="227">
        <f>IF(N565="základní",J565,0)</f>
        <v>0</v>
      </c>
      <c r="BF565" s="227">
        <f>IF(N565="snížená",J565,0)</f>
        <v>0</v>
      </c>
      <c r="BG565" s="227">
        <f>IF(N565="zákl. přenesená",J565,0)</f>
        <v>0</v>
      </c>
      <c r="BH565" s="227">
        <f>IF(N565="sníž. přenesená",J565,0)</f>
        <v>0</v>
      </c>
      <c r="BI565" s="227">
        <f>IF(N565="nulová",J565,0)</f>
        <v>0</v>
      </c>
      <c r="BJ565" s="17" t="s">
        <v>84</v>
      </c>
      <c r="BK565" s="227">
        <f>ROUND(I565*H565,2)</f>
        <v>0</v>
      </c>
      <c r="BL565" s="17" t="s">
        <v>84</v>
      </c>
      <c r="BM565" s="226" t="s">
        <v>1232</v>
      </c>
    </row>
    <row r="566" s="2" customFormat="1">
      <c r="A566" s="39"/>
      <c r="B566" s="40"/>
      <c r="C566" s="41"/>
      <c r="D566" s="230" t="s">
        <v>226</v>
      </c>
      <c r="E566" s="41"/>
      <c r="F566" s="270" t="s">
        <v>1233</v>
      </c>
      <c r="G566" s="41"/>
      <c r="H566" s="41"/>
      <c r="I566" s="271"/>
      <c r="J566" s="41"/>
      <c r="K566" s="41"/>
      <c r="L566" s="45"/>
      <c r="M566" s="272"/>
      <c r="N566" s="273"/>
      <c r="O566" s="85"/>
      <c r="P566" s="85"/>
      <c r="Q566" s="85"/>
      <c r="R566" s="85"/>
      <c r="S566" s="85"/>
      <c r="T566" s="86"/>
      <c r="U566" s="39"/>
      <c r="V566" s="39"/>
      <c r="W566" s="39"/>
      <c r="X566" s="39"/>
      <c r="Y566" s="39"/>
      <c r="Z566" s="39"/>
      <c r="AA566" s="39"/>
      <c r="AB566" s="39"/>
      <c r="AC566" s="39"/>
      <c r="AD566" s="39"/>
      <c r="AE566" s="39"/>
      <c r="AT566" s="17" t="s">
        <v>226</v>
      </c>
      <c r="AU566" s="17" t="s">
        <v>84</v>
      </c>
    </row>
    <row r="567" s="2" customFormat="1" ht="24.15" customHeight="1">
      <c r="A567" s="39"/>
      <c r="B567" s="40"/>
      <c r="C567" s="261" t="s">
        <v>1234</v>
      </c>
      <c r="D567" s="261" t="s">
        <v>222</v>
      </c>
      <c r="E567" s="262" t="s">
        <v>1235</v>
      </c>
      <c r="F567" s="263" t="s">
        <v>1236</v>
      </c>
      <c r="G567" s="264" t="s">
        <v>262</v>
      </c>
      <c r="H567" s="265">
        <v>1</v>
      </c>
      <c r="I567" s="266"/>
      <c r="J567" s="267">
        <f>ROUND(I567*H567,2)</f>
        <v>0</v>
      </c>
      <c r="K567" s="263" t="s">
        <v>200</v>
      </c>
      <c r="L567" s="45"/>
      <c r="M567" s="268" t="s">
        <v>32</v>
      </c>
      <c r="N567" s="269" t="s">
        <v>48</v>
      </c>
      <c r="O567" s="85"/>
      <c r="P567" s="224">
        <f>O567*H567</f>
        <v>0</v>
      </c>
      <c r="Q567" s="224">
        <v>0</v>
      </c>
      <c r="R567" s="224">
        <f>Q567*H567</f>
        <v>0</v>
      </c>
      <c r="S567" s="224">
        <v>0</v>
      </c>
      <c r="T567" s="225">
        <f>S567*H567</f>
        <v>0</v>
      </c>
      <c r="U567" s="39"/>
      <c r="V567" s="39"/>
      <c r="W567" s="39"/>
      <c r="X567" s="39"/>
      <c r="Y567" s="39"/>
      <c r="Z567" s="39"/>
      <c r="AA567" s="39"/>
      <c r="AB567" s="39"/>
      <c r="AC567" s="39"/>
      <c r="AD567" s="39"/>
      <c r="AE567" s="39"/>
      <c r="AR567" s="226" t="s">
        <v>84</v>
      </c>
      <c r="AT567" s="226" t="s">
        <v>222</v>
      </c>
      <c r="AU567" s="226" t="s">
        <v>84</v>
      </c>
      <c r="AY567" s="17" t="s">
        <v>194</v>
      </c>
      <c r="BE567" s="227">
        <f>IF(N567="základní",J567,0)</f>
        <v>0</v>
      </c>
      <c r="BF567" s="227">
        <f>IF(N567="snížená",J567,0)</f>
        <v>0</v>
      </c>
      <c r="BG567" s="227">
        <f>IF(N567="zákl. přenesená",J567,0)</f>
        <v>0</v>
      </c>
      <c r="BH567" s="227">
        <f>IF(N567="sníž. přenesená",J567,0)</f>
        <v>0</v>
      </c>
      <c r="BI567" s="227">
        <f>IF(N567="nulová",J567,0)</f>
        <v>0</v>
      </c>
      <c r="BJ567" s="17" t="s">
        <v>84</v>
      </c>
      <c r="BK567" s="227">
        <f>ROUND(I567*H567,2)</f>
        <v>0</v>
      </c>
      <c r="BL567" s="17" t="s">
        <v>84</v>
      </c>
      <c r="BM567" s="226" t="s">
        <v>1237</v>
      </c>
    </row>
    <row r="568" s="2" customFormat="1">
      <c r="A568" s="39"/>
      <c r="B568" s="40"/>
      <c r="C568" s="41"/>
      <c r="D568" s="230" t="s">
        <v>226</v>
      </c>
      <c r="E568" s="41"/>
      <c r="F568" s="270" t="s">
        <v>933</v>
      </c>
      <c r="G568" s="41"/>
      <c r="H568" s="41"/>
      <c r="I568" s="271"/>
      <c r="J568" s="41"/>
      <c r="K568" s="41"/>
      <c r="L568" s="45"/>
      <c r="M568" s="272"/>
      <c r="N568" s="273"/>
      <c r="O568" s="85"/>
      <c r="P568" s="85"/>
      <c r="Q568" s="85"/>
      <c r="R568" s="85"/>
      <c r="S568" s="85"/>
      <c r="T568" s="86"/>
      <c r="U568" s="39"/>
      <c r="V568" s="39"/>
      <c r="W568" s="39"/>
      <c r="X568" s="39"/>
      <c r="Y568" s="39"/>
      <c r="Z568" s="39"/>
      <c r="AA568" s="39"/>
      <c r="AB568" s="39"/>
      <c r="AC568" s="39"/>
      <c r="AD568" s="39"/>
      <c r="AE568" s="39"/>
      <c r="AT568" s="17" t="s">
        <v>226</v>
      </c>
      <c r="AU568" s="17" t="s">
        <v>84</v>
      </c>
    </row>
    <row r="569" s="2" customFormat="1" ht="16.5" customHeight="1">
      <c r="A569" s="39"/>
      <c r="B569" s="40"/>
      <c r="C569" s="261" t="s">
        <v>1238</v>
      </c>
      <c r="D569" s="261" t="s">
        <v>222</v>
      </c>
      <c r="E569" s="262" t="s">
        <v>1239</v>
      </c>
      <c r="F569" s="263" t="s">
        <v>1240</v>
      </c>
      <c r="G569" s="264" t="s">
        <v>262</v>
      </c>
      <c r="H569" s="265">
        <v>2</v>
      </c>
      <c r="I569" s="266"/>
      <c r="J569" s="267">
        <f>ROUND(I569*H569,2)</f>
        <v>0</v>
      </c>
      <c r="K569" s="263" t="s">
        <v>200</v>
      </c>
      <c r="L569" s="45"/>
      <c r="M569" s="268" t="s">
        <v>32</v>
      </c>
      <c r="N569" s="269" t="s">
        <v>48</v>
      </c>
      <c r="O569" s="85"/>
      <c r="P569" s="224">
        <f>O569*H569</f>
        <v>0</v>
      </c>
      <c r="Q569" s="224">
        <v>0</v>
      </c>
      <c r="R569" s="224">
        <f>Q569*H569</f>
        <v>0</v>
      </c>
      <c r="S569" s="224">
        <v>0</v>
      </c>
      <c r="T569" s="225">
        <f>S569*H569</f>
        <v>0</v>
      </c>
      <c r="U569" s="39"/>
      <c r="V569" s="39"/>
      <c r="W569" s="39"/>
      <c r="X569" s="39"/>
      <c r="Y569" s="39"/>
      <c r="Z569" s="39"/>
      <c r="AA569" s="39"/>
      <c r="AB569" s="39"/>
      <c r="AC569" s="39"/>
      <c r="AD569" s="39"/>
      <c r="AE569" s="39"/>
      <c r="AR569" s="226" t="s">
        <v>84</v>
      </c>
      <c r="AT569" s="226" t="s">
        <v>222</v>
      </c>
      <c r="AU569" s="226" t="s">
        <v>84</v>
      </c>
      <c r="AY569" s="17" t="s">
        <v>194</v>
      </c>
      <c r="BE569" s="227">
        <f>IF(N569="základní",J569,0)</f>
        <v>0</v>
      </c>
      <c r="BF569" s="227">
        <f>IF(N569="snížená",J569,0)</f>
        <v>0</v>
      </c>
      <c r="BG569" s="227">
        <f>IF(N569="zákl. přenesená",J569,0)</f>
        <v>0</v>
      </c>
      <c r="BH569" s="227">
        <f>IF(N569="sníž. přenesená",J569,0)</f>
        <v>0</v>
      </c>
      <c r="BI569" s="227">
        <f>IF(N569="nulová",J569,0)</f>
        <v>0</v>
      </c>
      <c r="BJ569" s="17" t="s">
        <v>84</v>
      </c>
      <c r="BK569" s="227">
        <f>ROUND(I569*H569,2)</f>
        <v>0</v>
      </c>
      <c r="BL569" s="17" t="s">
        <v>84</v>
      </c>
      <c r="BM569" s="226" t="s">
        <v>1241</v>
      </c>
    </row>
    <row r="570" s="2" customFormat="1" ht="16.5" customHeight="1">
      <c r="A570" s="39"/>
      <c r="B570" s="40"/>
      <c r="C570" s="261" t="s">
        <v>1242</v>
      </c>
      <c r="D570" s="261" t="s">
        <v>222</v>
      </c>
      <c r="E570" s="262" t="s">
        <v>1243</v>
      </c>
      <c r="F570" s="263" t="s">
        <v>1244</v>
      </c>
      <c r="G570" s="264" t="s">
        <v>262</v>
      </c>
      <c r="H570" s="265">
        <v>500</v>
      </c>
      <c r="I570" s="266"/>
      <c r="J570" s="267">
        <f>ROUND(I570*H570,2)</f>
        <v>0</v>
      </c>
      <c r="K570" s="263" t="s">
        <v>200</v>
      </c>
      <c r="L570" s="45"/>
      <c r="M570" s="268" t="s">
        <v>32</v>
      </c>
      <c r="N570" s="269" t="s">
        <v>48</v>
      </c>
      <c r="O570" s="85"/>
      <c r="P570" s="224">
        <f>O570*H570</f>
        <v>0</v>
      </c>
      <c r="Q570" s="224">
        <v>0</v>
      </c>
      <c r="R570" s="224">
        <f>Q570*H570</f>
        <v>0</v>
      </c>
      <c r="S570" s="224">
        <v>0</v>
      </c>
      <c r="T570" s="225">
        <f>S570*H570</f>
        <v>0</v>
      </c>
      <c r="U570" s="39"/>
      <c r="V570" s="39"/>
      <c r="W570" s="39"/>
      <c r="X570" s="39"/>
      <c r="Y570" s="39"/>
      <c r="Z570" s="39"/>
      <c r="AA570" s="39"/>
      <c r="AB570" s="39"/>
      <c r="AC570" s="39"/>
      <c r="AD570" s="39"/>
      <c r="AE570" s="39"/>
      <c r="AR570" s="226" t="s">
        <v>84</v>
      </c>
      <c r="AT570" s="226" t="s">
        <v>222</v>
      </c>
      <c r="AU570" s="226" t="s">
        <v>84</v>
      </c>
      <c r="AY570" s="17" t="s">
        <v>194</v>
      </c>
      <c r="BE570" s="227">
        <f>IF(N570="základní",J570,0)</f>
        <v>0</v>
      </c>
      <c r="BF570" s="227">
        <f>IF(N570="snížená",J570,0)</f>
        <v>0</v>
      </c>
      <c r="BG570" s="227">
        <f>IF(N570="zákl. přenesená",J570,0)</f>
        <v>0</v>
      </c>
      <c r="BH570" s="227">
        <f>IF(N570="sníž. přenesená",J570,0)</f>
        <v>0</v>
      </c>
      <c r="BI570" s="227">
        <f>IF(N570="nulová",J570,0)</f>
        <v>0</v>
      </c>
      <c r="BJ570" s="17" t="s">
        <v>84</v>
      </c>
      <c r="BK570" s="227">
        <f>ROUND(I570*H570,2)</f>
        <v>0</v>
      </c>
      <c r="BL570" s="17" t="s">
        <v>84</v>
      </c>
      <c r="BM570" s="226" t="s">
        <v>1245</v>
      </c>
    </row>
    <row r="571" s="2" customFormat="1" ht="16.5" customHeight="1">
      <c r="A571" s="39"/>
      <c r="B571" s="40"/>
      <c r="C571" s="261" t="s">
        <v>1246</v>
      </c>
      <c r="D571" s="261" t="s">
        <v>222</v>
      </c>
      <c r="E571" s="262" t="s">
        <v>1247</v>
      </c>
      <c r="F571" s="263" t="s">
        <v>1248</v>
      </c>
      <c r="G571" s="264" t="s">
        <v>262</v>
      </c>
      <c r="H571" s="265">
        <v>20</v>
      </c>
      <c r="I571" s="266"/>
      <c r="J571" s="267">
        <f>ROUND(I571*H571,2)</f>
        <v>0</v>
      </c>
      <c r="K571" s="263" t="s">
        <v>200</v>
      </c>
      <c r="L571" s="45"/>
      <c r="M571" s="268" t="s">
        <v>32</v>
      </c>
      <c r="N571" s="269" t="s">
        <v>48</v>
      </c>
      <c r="O571" s="85"/>
      <c r="P571" s="224">
        <f>O571*H571</f>
        <v>0</v>
      </c>
      <c r="Q571" s="224">
        <v>0</v>
      </c>
      <c r="R571" s="224">
        <f>Q571*H571</f>
        <v>0</v>
      </c>
      <c r="S571" s="224">
        <v>0</v>
      </c>
      <c r="T571" s="225">
        <f>S571*H571</f>
        <v>0</v>
      </c>
      <c r="U571" s="39"/>
      <c r="V571" s="39"/>
      <c r="W571" s="39"/>
      <c r="X571" s="39"/>
      <c r="Y571" s="39"/>
      <c r="Z571" s="39"/>
      <c r="AA571" s="39"/>
      <c r="AB571" s="39"/>
      <c r="AC571" s="39"/>
      <c r="AD571" s="39"/>
      <c r="AE571" s="39"/>
      <c r="AR571" s="226" t="s">
        <v>84</v>
      </c>
      <c r="AT571" s="226" t="s">
        <v>222</v>
      </c>
      <c r="AU571" s="226" t="s">
        <v>84</v>
      </c>
      <c r="AY571" s="17" t="s">
        <v>194</v>
      </c>
      <c r="BE571" s="227">
        <f>IF(N571="základní",J571,0)</f>
        <v>0</v>
      </c>
      <c r="BF571" s="227">
        <f>IF(N571="snížená",J571,0)</f>
        <v>0</v>
      </c>
      <c r="BG571" s="227">
        <f>IF(N571="zákl. přenesená",J571,0)</f>
        <v>0</v>
      </c>
      <c r="BH571" s="227">
        <f>IF(N571="sníž. přenesená",J571,0)</f>
        <v>0</v>
      </c>
      <c r="BI571" s="227">
        <f>IF(N571="nulová",J571,0)</f>
        <v>0</v>
      </c>
      <c r="BJ571" s="17" t="s">
        <v>84</v>
      </c>
      <c r="BK571" s="227">
        <f>ROUND(I571*H571,2)</f>
        <v>0</v>
      </c>
      <c r="BL571" s="17" t="s">
        <v>84</v>
      </c>
      <c r="BM571" s="226" t="s">
        <v>1249</v>
      </c>
    </row>
    <row r="572" s="2" customFormat="1" ht="16.5" customHeight="1">
      <c r="A572" s="39"/>
      <c r="B572" s="40"/>
      <c r="C572" s="261" t="s">
        <v>1250</v>
      </c>
      <c r="D572" s="261" t="s">
        <v>222</v>
      </c>
      <c r="E572" s="262" t="s">
        <v>1251</v>
      </c>
      <c r="F572" s="263" t="s">
        <v>1252</v>
      </c>
      <c r="G572" s="264" t="s">
        <v>262</v>
      </c>
      <c r="H572" s="265">
        <v>20</v>
      </c>
      <c r="I572" s="266"/>
      <c r="J572" s="267">
        <f>ROUND(I572*H572,2)</f>
        <v>0</v>
      </c>
      <c r="K572" s="263" t="s">
        <v>200</v>
      </c>
      <c r="L572" s="45"/>
      <c r="M572" s="268" t="s">
        <v>32</v>
      </c>
      <c r="N572" s="269" t="s">
        <v>48</v>
      </c>
      <c r="O572" s="85"/>
      <c r="P572" s="224">
        <f>O572*H572</f>
        <v>0</v>
      </c>
      <c r="Q572" s="224">
        <v>0</v>
      </c>
      <c r="R572" s="224">
        <f>Q572*H572</f>
        <v>0</v>
      </c>
      <c r="S572" s="224">
        <v>0</v>
      </c>
      <c r="T572" s="225">
        <f>S572*H572</f>
        <v>0</v>
      </c>
      <c r="U572" s="39"/>
      <c r="V572" s="39"/>
      <c r="W572" s="39"/>
      <c r="X572" s="39"/>
      <c r="Y572" s="39"/>
      <c r="Z572" s="39"/>
      <c r="AA572" s="39"/>
      <c r="AB572" s="39"/>
      <c r="AC572" s="39"/>
      <c r="AD572" s="39"/>
      <c r="AE572" s="39"/>
      <c r="AR572" s="226" t="s">
        <v>84</v>
      </c>
      <c r="AT572" s="226" t="s">
        <v>222</v>
      </c>
      <c r="AU572" s="226" t="s">
        <v>84</v>
      </c>
      <c r="AY572" s="17" t="s">
        <v>194</v>
      </c>
      <c r="BE572" s="227">
        <f>IF(N572="základní",J572,0)</f>
        <v>0</v>
      </c>
      <c r="BF572" s="227">
        <f>IF(N572="snížená",J572,0)</f>
        <v>0</v>
      </c>
      <c r="BG572" s="227">
        <f>IF(N572="zákl. přenesená",J572,0)</f>
        <v>0</v>
      </c>
      <c r="BH572" s="227">
        <f>IF(N572="sníž. přenesená",J572,0)</f>
        <v>0</v>
      </c>
      <c r="BI572" s="227">
        <f>IF(N572="nulová",J572,0)</f>
        <v>0</v>
      </c>
      <c r="BJ572" s="17" t="s">
        <v>84</v>
      </c>
      <c r="BK572" s="227">
        <f>ROUND(I572*H572,2)</f>
        <v>0</v>
      </c>
      <c r="BL572" s="17" t="s">
        <v>84</v>
      </c>
      <c r="BM572" s="226" t="s">
        <v>1253</v>
      </c>
    </row>
    <row r="573" s="2" customFormat="1" ht="16.5" customHeight="1">
      <c r="A573" s="39"/>
      <c r="B573" s="40"/>
      <c r="C573" s="261" t="s">
        <v>1254</v>
      </c>
      <c r="D573" s="261" t="s">
        <v>222</v>
      </c>
      <c r="E573" s="262" t="s">
        <v>1255</v>
      </c>
      <c r="F573" s="263" t="s">
        <v>1256</v>
      </c>
      <c r="G573" s="264" t="s">
        <v>127</v>
      </c>
      <c r="H573" s="265">
        <v>1000</v>
      </c>
      <c r="I573" s="266"/>
      <c r="J573" s="267">
        <f>ROUND(I573*H573,2)</f>
        <v>0</v>
      </c>
      <c r="K573" s="263" t="s">
        <v>200</v>
      </c>
      <c r="L573" s="45"/>
      <c r="M573" s="268" t="s">
        <v>32</v>
      </c>
      <c r="N573" s="269" t="s">
        <v>48</v>
      </c>
      <c r="O573" s="85"/>
      <c r="P573" s="224">
        <f>O573*H573</f>
        <v>0</v>
      </c>
      <c r="Q573" s="224">
        <v>0</v>
      </c>
      <c r="R573" s="224">
        <f>Q573*H573</f>
        <v>0</v>
      </c>
      <c r="S573" s="224">
        <v>0</v>
      </c>
      <c r="T573" s="225">
        <f>S573*H573</f>
        <v>0</v>
      </c>
      <c r="U573" s="39"/>
      <c r="V573" s="39"/>
      <c r="W573" s="39"/>
      <c r="X573" s="39"/>
      <c r="Y573" s="39"/>
      <c r="Z573" s="39"/>
      <c r="AA573" s="39"/>
      <c r="AB573" s="39"/>
      <c r="AC573" s="39"/>
      <c r="AD573" s="39"/>
      <c r="AE573" s="39"/>
      <c r="AR573" s="226" t="s">
        <v>84</v>
      </c>
      <c r="AT573" s="226" t="s">
        <v>222</v>
      </c>
      <c r="AU573" s="226" t="s">
        <v>84</v>
      </c>
      <c r="AY573" s="17" t="s">
        <v>194</v>
      </c>
      <c r="BE573" s="227">
        <f>IF(N573="základní",J573,0)</f>
        <v>0</v>
      </c>
      <c r="BF573" s="227">
        <f>IF(N573="snížená",J573,0)</f>
        <v>0</v>
      </c>
      <c r="BG573" s="227">
        <f>IF(N573="zákl. přenesená",J573,0)</f>
        <v>0</v>
      </c>
      <c r="BH573" s="227">
        <f>IF(N573="sníž. přenesená",J573,0)</f>
        <v>0</v>
      </c>
      <c r="BI573" s="227">
        <f>IF(N573="nulová",J573,0)</f>
        <v>0</v>
      </c>
      <c r="BJ573" s="17" t="s">
        <v>84</v>
      </c>
      <c r="BK573" s="227">
        <f>ROUND(I573*H573,2)</f>
        <v>0</v>
      </c>
      <c r="BL573" s="17" t="s">
        <v>84</v>
      </c>
      <c r="BM573" s="226" t="s">
        <v>1257</v>
      </c>
    </row>
    <row r="574" s="2" customFormat="1" ht="16.5" customHeight="1">
      <c r="A574" s="39"/>
      <c r="B574" s="40"/>
      <c r="C574" s="261" t="s">
        <v>1258</v>
      </c>
      <c r="D574" s="261" t="s">
        <v>222</v>
      </c>
      <c r="E574" s="262" t="s">
        <v>1259</v>
      </c>
      <c r="F574" s="263" t="s">
        <v>1260</v>
      </c>
      <c r="G574" s="264" t="s">
        <v>127</v>
      </c>
      <c r="H574" s="265">
        <v>300</v>
      </c>
      <c r="I574" s="266"/>
      <c r="J574" s="267">
        <f>ROUND(I574*H574,2)</f>
        <v>0</v>
      </c>
      <c r="K574" s="263" t="s">
        <v>200</v>
      </c>
      <c r="L574" s="45"/>
      <c r="M574" s="268" t="s">
        <v>32</v>
      </c>
      <c r="N574" s="269" t="s">
        <v>48</v>
      </c>
      <c r="O574" s="85"/>
      <c r="P574" s="224">
        <f>O574*H574</f>
        <v>0</v>
      </c>
      <c r="Q574" s="224">
        <v>0</v>
      </c>
      <c r="R574" s="224">
        <f>Q574*H574</f>
        <v>0</v>
      </c>
      <c r="S574" s="224">
        <v>0</v>
      </c>
      <c r="T574" s="225">
        <f>S574*H574</f>
        <v>0</v>
      </c>
      <c r="U574" s="39"/>
      <c r="V574" s="39"/>
      <c r="W574" s="39"/>
      <c r="X574" s="39"/>
      <c r="Y574" s="39"/>
      <c r="Z574" s="39"/>
      <c r="AA574" s="39"/>
      <c r="AB574" s="39"/>
      <c r="AC574" s="39"/>
      <c r="AD574" s="39"/>
      <c r="AE574" s="39"/>
      <c r="AR574" s="226" t="s">
        <v>84</v>
      </c>
      <c r="AT574" s="226" t="s">
        <v>222</v>
      </c>
      <c r="AU574" s="226" t="s">
        <v>84</v>
      </c>
      <c r="AY574" s="17" t="s">
        <v>194</v>
      </c>
      <c r="BE574" s="227">
        <f>IF(N574="základní",J574,0)</f>
        <v>0</v>
      </c>
      <c r="BF574" s="227">
        <f>IF(N574="snížená",J574,0)</f>
        <v>0</v>
      </c>
      <c r="BG574" s="227">
        <f>IF(N574="zákl. přenesená",J574,0)</f>
        <v>0</v>
      </c>
      <c r="BH574" s="227">
        <f>IF(N574="sníž. přenesená",J574,0)</f>
        <v>0</v>
      </c>
      <c r="BI574" s="227">
        <f>IF(N574="nulová",J574,0)</f>
        <v>0</v>
      </c>
      <c r="BJ574" s="17" t="s">
        <v>84</v>
      </c>
      <c r="BK574" s="227">
        <f>ROUND(I574*H574,2)</f>
        <v>0</v>
      </c>
      <c r="BL574" s="17" t="s">
        <v>84</v>
      </c>
      <c r="BM574" s="226" t="s">
        <v>1261</v>
      </c>
    </row>
    <row r="575" s="12" customFormat="1" ht="22.8" customHeight="1">
      <c r="A575" s="12"/>
      <c r="B575" s="198"/>
      <c r="C575" s="199"/>
      <c r="D575" s="200" t="s">
        <v>76</v>
      </c>
      <c r="E575" s="212" t="s">
        <v>1262</v>
      </c>
      <c r="F575" s="212" t="s">
        <v>1263</v>
      </c>
      <c r="G575" s="199"/>
      <c r="H575" s="199"/>
      <c r="I575" s="202"/>
      <c r="J575" s="213">
        <f>BK575</f>
        <v>0</v>
      </c>
      <c r="K575" s="199"/>
      <c r="L575" s="204"/>
      <c r="M575" s="205"/>
      <c r="N575" s="206"/>
      <c r="O575" s="206"/>
      <c r="P575" s="207">
        <f>SUM(P576:P596)</f>
        <v>0</v>
      </c>
      <c r="Q575" s="206"/>
      <c r="R575" s="207">
        <f>SUM(R576:R596)</f>
        <v>0</v>
      </c>
      <c r="S575" s="206"/>
      <c r="T575" s="208">
        <f>SUM(T576:T596)</f>
        <v>0</v>
      </c>
      <c r="U575" s="12"/>
      <c r="V575" s="12"/>
      <c r="W575" s="12"/>
      <c r="X575" s="12"/>
      <c r="Y575" s="12"/>
      <c r="Z575" s="12"/>
      <c r="AA575" s="12"/>
      <c r="AB575" s="12"/>
      <c r="AC575" s="12"/>
      <c r="AD575" s="12"/>
      <c r="AE575" s="12"/>
      <c r="AR575" s="209" t="s">
        <v>84</v>
      </c>
      <c r="AT575" s="210" t="s">
        <v>76</v>
      </c>
      <c r="AU575" s="210" t="s">
        <v>84</v>
      </c>
      <c r="AY575" s="209" t="s">
        <v>194</v>
      </c>
      <c r="BK575" s="211">
        <f>SUM(BK576:BK596)</f>
        <v>0</v>
      </c>
    </row>
    <row r="576" s="2" customFormat="1" ht="49.05" customHeight="1">
      <c r="A576" s="39"/>
      <c r="B576" s="40"/>
      <c r="C576" s="261" t="s">
        <v>1264</v>
      </c>
      <c r="D576" s="261" t="s">
        <v>222</v>
      </c>
      <c r="E576" s="262" t="s">
        <v>1265</v>
      </c>
      <c r="F576" s="263" t="s">
        <v>1266</v>
      </c>
      <c r="G576" s="264" t="s">
        <v>262</v>
      </c>
      <c r="H576" s="265">
        <v>1</v>
      </c>
      <c r="I576" s="266"/>
      <c r="J576" s="267">
        <f>ROUND(I576*H576,2)</f>
        <v>0</v>
      </c>
      <c r="K576" s="263" t="s">
        <v>200</v>
      </c>
      <c r="L576" s="45"/>
      <c r="M576" s="268" t="s">
        <v>32</v>
      </c>
      <c r="N576" s="269" t="s">
        <v>48</v>
      </c>
      <c r="O576" s="85"/>
      <c r="P576" s="224">
        <f>O576*H576</f>
        <v>0</v>
      </c>
      <c r="Q576" s="224">
        <v>0</v>
      </c>
      <c r="R576" s="224">
        <f>Q576*H576</f>
        <v>0</v>
      </c>
      <c r="S576" s="224">
        <v>0</v>
      </c>
      <c r="T576" s="225">
        <f>S576*H576</f>
        <v>0</v>
      </c>
      <c r="U576" s="39"/>
      <c r="V576" s="39"/>
      <c r="W576" s="39"/>
      <c r="X576" s="39"/>
      <c r="Y576" s="39"/>
      <c r="Z576" s="39"/>
      <c r="AA576" s="39"/>
      <c r="AB576" s="39"/>
      <c r="AC576" s="39"/>
      <c r="AD576" s="39"/>
      <c r="AE576" s="39"/>
      <c r="AR576" s="226" t="s">
        <v>263</v>
      </c>
      <c r="AT576" s="226" t="s">
        <v>222</v>
      </c>
      <c r="AU576" s="226" t="s">
        <v>86</v>
      </c>
      <c r="AY576" s="17" t="s">
        <v>194</v>
      </c>
      <c r="BE576" s="227">
        <f>IF(N576="základní",J576,0)</f>
        <v>0</v>
      </c>
      <c r="BF576" s="227">
        <f>IF(N576="snížená",J576,0)</f>
        <v>0</v>
      </c>
      <c r="BG576" s="227">
        <f>IF(N576="zákl. přenesená",J576,0)</f>
        <v>0</v>
      </c>
      <c r="BH576" s="227">
        <f>IF(N576="sníž. přenesená",J576,0)</f>
        <v>0</v>
      </c>
      <c r="BI576" s="227">
        <f>IF(N576="nulová",J576,0)</f>
        <v>0</v>
      </c>
      <c r="BJ576" s="17" t="s">
        <v>84</v>
      </c>
      <c r="BK576" s="227">
        <f>ROUND(I576*H576,2)</f>
        <v>0</v>
      </c>
      <c r="BL576" s="17" t="s">
        <v>263</v>
      </c>
      <c r="BM576" s="226" t="s">
        <v>1267</v>
      </c>
    </row>
    <row r="577" s="2" customFormat="1" ht="33" customHeight="1">
      <c r="A577" s="39"/>
      <c r="B577" s="40"/>
      <c r="C577" s="261" t="s">
        <v>1268</v>
      </c>
      <c r="D577" s="261" t="s">
        <v>222</v>
      </c>
      <c r="E577" s="262" t="s">
        <v>1269</v>
      </c>
      <c r="F577" s="263" t="s">
        <v>1270</v>
      </c>
      <c r="G577" s="264" t="s">
        <v>262</v>
      </c>
      <c r="H577" s="265">
        <v>10</v>
      </c>
      <c r="I577" s="266"/>
      <c r="J577" s="267">
        <f>ROUND(I577*H577,2)</f>
        <v>0</v>
      </c>
      <c r="K577" s="263" t="s">
        <v>200</v>
      </c>
      <c r="L577" s="45"/>
      <c r="M577" s="268" t="s">
        <v>32</v>
      </c>
      <c r="N577" s="269" t="s">
        <v>48</v>
      </c>
      <c r="O577" s="85"/>
      <c r="P577" s="224">
        <f>O577*H577</f>
        <v>0</v>
      </c>
      <c r="Q577" s="224">
        <v>0</v>
      </c>
      <c r="R577" s="224">
        <f>Q577*H577</f>
        <v>0</v>
      </c>
      <c r="S577" s="224">
        <v>0</v>
      </c>
      <c r="T577" s="225">
        <f>S577*H577</f>
        <v>0</v>
      </c>
      <c r="U577" s="39"/>
      <c r="V577" s="39"/>
      <c r="W577" s="39"/>
      <c r="X577" s="39"/>
      <c r="Y577" s="39"/>
      <c r="Z577" s="39"/>
      <c r="AA577" s="39"/>
      <c r="AB577" s="39"/>
      <c r="AC577" s="39"/>
      <c r="AD577" s="39"/>
      <c r="AE577" s="39"/>
      <c r="AR577" s="226" t="s">
        <v>263</v>
      </c>
      <c r="AT577" s="226" t="s">
        <v>222</v>
      </c>
      <c r="AU577" s="226" t="s">
        <v>86</v>
      </c>
      <c r="AY577" s="17" t="s">
        <v>194</v>
      </c>
      <c r="BE577" s="227">
        <f>IF(N577="základní",J577,0)</f>
        <v>0</v>
      </c>
      <c r="BF577" s="227">
        <f>IF(N577="snížená",J577,0)</f>
        <v>0</v>
      </c>
      <c r="BG577" s="227">
        <f>IF(N577="zákl. přenesená",J577,0)</f>
        <v>0</v>
      </c>
      <c r="BH577" s="227">
        <f>IF(N577="sníž. přenesená",J577,0)</f>
        <v>0</v>
      </c>
      <c r="BI577" s="227">
        <f>IF(N577="nulová",J577,0)</f>
        <v>0</v>
      </c>
      <c r="BJ577" s="17" t="s">
        <v>84</v>
      </c>
      <c r="BK577" s="227">
        <f>ROUND(I577*H577,2)</f>
        <v>0</v>
      </c>
      <c r="BL577" s="17" t="s">
        <v>263</v>
      </c>
      <c r="BM577" s="226" t="s">
        <v>1271</v>
      </c>
    </row>
    <row r="578" s="2" customFormat="1" ht="33" customHeight="1">
      <c r="A578" s="39"/>
      <c r="B578" s="40"/>
      <c r="C578" s="261" t="s">
        <v>1272</v>
      </c>
      <c r="D578" s="261" t="s">
        <v>222</v>
      </c>
      <c r="E578" s="262" t="s">
        <v>1273</v>
      </c>
      <c r="F578" s="263" t="s">
        <v>1274</v>
      </c>
      <c r="G578" s="264" t="s">
        <v>262</v>
      </c>
      <c r="H578" s="265">
        <v>2</v>
      </c>
      <c r="I578" s="266"/>
      <c r="J578" s="267">
        <f>ROUND(I578*H578,2)</f>
        <v>0</v>
      </c>
      <c r="K578" s="263" t="s">
        <v>200</v>
      </c>
      <c r="L578" s="45"/>
      <c r="M578" s="268" t="s">
        <v>32</v>
      </c>
      <c r="N578" s="269" t="s">
        <v>48</v>
      </c>
      <c r="O578" s="85"/>
      <c r="P578" s="224">
        <f>O578*H578</f>
        <v>0</v>
      </c>
      <c r="Q578" s="224">
        <v>0</v>
      </c>
      <c r="R578" s="224">
        <f>Q578*H578</f>
        <v>0</v>
      </c>
      <c r="S578" s="224">
        <v>0</v>
      </c>
      <c r="T578" s="225">
        <f>S578*H578</f>
        <v>0</v>
      </c>
      <c r="U578" s="39"/>
      <c r="V578" s="39"/>
      <c r="W578" s="39"/>
      <c r="X578" s="39"/>
      <c r="Y578" s="39"/>
      <c r="Z578" s="39"/>
      <c r="AA578" s="39"/>
      <c r="AB578" s="39"/>
      <c r="AC578" s="39"/>
      <c r="AD578" s="39"/>
      <c r="AE578" s="39"/>
      <c r="AR578" s="226" t="s">
        <v>263</v>
      </c>
      <c r="AT578" s="226" t="s">
        <v>222</v>
      </c>
      <c r="AU578" s="226" t="s">
        <v>86</v>
      </c>
      <c r="AY578" s="17" t="s">
        <v>194</v>
      </c>
      <c r="BE578" s="227">
        <f>IF(N578="základní",J578,0)</f>
        <v>0</v>
      </c>
      <c r="BF578" s="227">
        <f>IF(N578="snížená",J578,0)</f>
        <v>0</v>
      </c>
      <c r="BG578" s="227">
        <f>IF(N578="zákl. přenesená",J578,0)</f>
        <v>0</v>
      </c>
      <c r="BH578" s="227">
        <f>IF(N578="sníž. přenesená",J578,0)</f>
        <v>0</v>
      </c>
      <c r="BI578" s="227">
        <f>IF(N578="nulová",J578,0)</f>
        <v>0</v>
      </c>
      <c r="BJ578" s="17" t="s">
        <v>84</v>
      </c>
      <c r="BK578" s="227">
        <f>ROUND(I578*H578,2)</f>
        <v>0</v>
      </c>
      <c r="BL578" s="17" t="s">
        <v>263</v>
      </c>
      <c r="BM578" s="226" t="s">
        <v>1275</v>
      </c>
    </row>
    <row r="579" s="2" customFormat="1" ht="37.8" customHeight="1">
      <c r="A579" s="39"/>
      <c r="B579" s="40"/>
      <c r="C579" s="261" t="s">
        <v>1276</v>
      </c>
      <c r="D579" s="261" t="s">
        <v>222</v>
      </c>
      <c r="E579" s="262" t="s">
        <v>1277</v>
      </c>
      <c r="F579" s="263" t="s">
        <v>1278</v>
      </c>
      <c r="G579" s="264" t="s">
        <v>262</v>
      </c>
      <c r="H579" s="265">
        <v>1</v>
      </c>
      <c r="I579" s="266"/>
      <c r="J579" s="267">
        <f>ROUND(I579*H579,2)</f>
        <v>0</v>
      </c>
      <c r="K579" s="263" t="s">
        <v>200</v>
      </c>
      <c r="L579" s="45"/>
      <c r="M579" s="268" t="s">
        <v>32</v>
      </c>
      <c r="N579" s="269" t="s">
        <v>48</v>
      </c>
      <c r="O579" s="85"/>
      <c r="P579" s="224">
        <f>O579*H579</f>
        <v>0</v>
      </c>
      <c r="Q579" s="224">
        <v>0</v>
      </c>
      <c r="R579" s="224">
        <f>Q579*H579</f>
        <v>0</v>
      </c>
      <c r="S579" s="224">
        <v>0</v>
      </c>
      <c r="T579" s="225">
        <f>S579*H579</f>
        <v>0</v>
      </c>
      <c r="U579" s="39"/>
      <c r="V579" s="39"/>
      <c r="W579" s="39"/>
      <c r="X579" s="39"/>
      <c r="Y579" s="39"/>
      <c r="Z579" s="39"/>
      <c r="AA579" s="39"/>
      <c r="AB579" s="39"/>
      <c r="AC579" s="39"/>
      <c r="AD579" s="39"/>
      <c r="AE579" s="39"/>
      <c r="AR579" s="226" t="s">
        <v>263</v>
      </c>
      <c r="AT579" s="226" t="s">
        <v>222</v>
      </c>
      <c r="AU579" s="226" t="s">
        <v>86</v>
      </c>
      <c r="AY579" s="17" t="s">
        <v>194</v>
      </c>
      <c r="BE579" s="227">
        <f>IF(N579="základní",J579,0)</f>
        <v>0</v>
      </c>
      <c r="BF579" s="227">
        <f>IF(N579="snížená",J579,0)</f>
        <v>0</v>
      </c>
      <c r="BG579" s="227">
        <f>IF(N579="zákl. přenesená",J579,0)</f>
        <v>0</v>
      </c>
      <c r="BH579" s="227">
        <f>IF(N579="sníž. přenesená",J579,0)</f>
        <v>0</v>
      </c>
      <c r="BI579" s="227">
        <f>IF(N579="nulová",J579,0)</f>
        <v>0</v>
      </c>
      <c r="BJ579" s="17" t="s">
        <v>84</v>
      </c>
      <c r="BK579" s="227">
        <f>ROUND(I579*H579,2)</f>
        <v>0</v>
      </c>
      <c r="BL579" s="17" t="s">
        <v>263</v>
      </c>
      <c r="BM579" s="226" t="s">
        <v>1279</v>
      </c>
    </row>
    <row r="580" s="2" customFormat="1" ht="49.05" customHeight="1">
      <c r="A580" s="39"/>
      <c r="B580" s="40"/>
      <c r="C580" s="261" t="s">
        <v>1280</v>
      </c>
      <c r="D580" s="261" t="s">
        <v>222</v>
      </c>
      <c r="E580" s="262" t="s">
        <v>1281</v>
      </c>
      <c r="F580" s="263" t="s">
        <v>1282</v>
      </c>
      <c r="G580" s="264" t="s">
        <v>262</v>
      </c>
      <c r="H580" s="265">
        <v>2</v>
      </c>
      <c r="I580" s="266"/>
      <c r="J580" s="267">
        <f>ROUND(I580*H580,2)</f>
        <v>0</v>
      </c>
      <c r="K580" s="263" t="s">
        <v>200</v>
      </c>
      <c r="L580" s="45"/>
      <c r="M580" s="268" t="s">
        <v>32</v>
      </c>
      <c r="N580" s="269" t="s">
        <v>48</v>
      </c>
      <c r="O580" s="85"/>
      <c r="P580" s="224">
        <f>O580*H580</f>
        <v>0</v>
      </c>
      <c r="Q580" s="224">
        <v>0</v>
      </c>
      <c r="R580" s="224">
        <f>Q580*H580</f>
        <v>0</v>
      </c>
      <c r="S580" s="224">
        <v>0</v>
      </c>
      <c r="T580" s="225">
        <f>S580*H580</f>
        <v>0</v>
      </c>
      <c r="U580" s="39"/>
      <c r="V580" s="39"/>
      <c r="W580" s="39"/>
      <c r="X580" s="39"/>
      <c r="Y580" s="39"/>
      <c r="Z580" s="39"/>
      <c r="AA580" s="39"/>
      <c r="AB580" s="39"/>
      <c r="AC580" s="39"/>
      <c r="AD580" s="39"/>
      <c r="AE580" s="39"/>
      <c r="AR580" s="226" t="s">
        <v>263</v>
      </c>
      <c r="AT580" s="226" t="s">
        <v>222</v>
      </c>
      <c r="AU580" s="226" t="s">
        <v>86</v>
      </c>
      <c r="AY580" s="17" t="s">
        <v>194</v>
      </c>
      <c r="BE580" s="227">
        <f>IF(N580="základní",J580,0)</f>
        <v>0</v>
      </c>
      <c r="BF580" s="227">
        <f>IF(N580="snížená",J580,0)</f>
        <v>0</v>
      </c>
      <c r="BG580" s="227">
        <f>IF(N580="zákl. přenesená",J580,0)</f>
        <v>0</v>
      </c>
      <c r="BH580" s="227">
        <f>IF(N580="sníž. přenesená",J580,0)</f>
        <v>0</v>
      </c>
      <c r="BI580" s="227">
        <f>IF(N580="nulová",J580,0)</f>
        <v>0</v>
      </c>
      <c r="BJ580" s="17" t="s">
        <v>84</v>
      </c>
      <c r="BK580" s="227">
        <f>ROUND(I580*H580,2)</f>
        <v>0</v>
      </c>
      <c r="BL580" s="17" t="s">
        <v>263</v>
      </c>
      <c r="BM580" s="226" t="s">
        <v>1283</v>
      </c>
    </row>
    <row r="581" s="2" customFormat="1" ht="37.8" customHeight="1">
      <c r="A581" s="39"/>
      <c r="B581" s="40"/>
      <c r="C581" s="261" t="s">
        <v>1284</v>
      </c>
      <c r="D581" s="261" t="s">
        <v>222</v>
      </c>
      <c r="E581" s="262" t="s">
        <v>1285</v>
      </c>
      <c r="F581" s="263" t="s">
        <v>1286</v>
      </c>
      <c r="G581" s="264" t="s">
        <v>262</v>
      </c>
      <c r="H581" s="265">
        <v>10</v>
      </c>
      <c r="I581" s="266"/>
      <c r="J581" s="267">
        <f>ROUND(I581*H581,2)</f>
        <v>0</v>
      </c>
      <c r="K581" s="263" t="s">
        <v>200</v>
      </c>
      <c r="L581" s="45"/>
      <c r="M581" s="268" t="s">
        <v>32</v>
      </c>
      <c r="N581" s="269" t="s">
        <v>48</v>
      </c>
      <c r="O581" s="85"/>
      <c r="P581" s="224">
        <f>O581*H581</f>
        <v>0</v>
      </c>
      <c r="Q581" s="224">
        <v>0</v>
      </c>
      <c r="R581" s="224">
        <f>Q581*H581</f>
        <v>0</v>
      </c>
      <c r="S581" s="224">
        <v>0</v>
      </c>
      <c r="T581" s="225">
        <f>S581*H581</f>
        <v>0</v>
      </c>
      <c r="U581" s="39"/>
      <c r="V581" s="39"/>
      <c r="W581" s="39"/>
      <c r="X581" s="39"/>
      <c r="Y581" s="39"/>
      <c r="Z581" s="39"/>
      <c r="AA581" s="39"/>
      <c r="AB581" s="39"/>
      <c r="AC581" s="39"/>
      <c r="AD581" s="39"/>
      <c r="AE581" s="39"/>
      <c r="AR581" s="226" t="s">
        <v>263</v>
      </c>
      <c r="AT581" s="226" t="s">
        <v>222</v>
      </c>
      <c r="AU581" s="226" t="s">
        <v>86</v>
      </c>
      <c r="AY581" s="17" t="s">
        <v>194</v>
      </c>
      <c r="BE581" s="227">
        <f>IF(N581="základní",J581,0)</f>
        <v>0</v>
      </c>
      <c r="BF581" s="227">
        <f>IF(N581="snížená",J581,0)</f>
        <v>0</v>
      </c>
      <c r="BG581" s="227">
        <f>IF(N581="zákl. přenesená",J581,0)</f>
        <v>0</v>
      </c>
      <c r="BH581" s="227">
        <f>IF(N581="sníž. přenesená",J581,0)</f>
        <v>0</v>
      </c>
      <c r="BI581" s="227">
        <f>IF(N581="nulová",J581,0)</f>
        <v>0</v>
      </c>
      <c r="BJ581" s="17" t="s">
        <v>84</v>
      </c>
      <c r="BK581" s="227">
        <f>ROUND(I581*H581,2)</f>
        <v>0</v>
      </c>
      <c r="BL581" s="17" t="s">
        <v>263</v>
      </c>
      <c r="BM581" s="226" t="s">
        <v>1287</v>
      </c>
    </row>
    <row r="582" s="2" customFormat="1" ht="24.15" customHeight="1">
      <c r="A582" s="39"/>
      <c r="B582" s="40"/>
      <c r="C582" s="261" t="s">
        <v>1288</v>
      </c>
      <c r="D582" s="261" t="s">
        <v>222</v>
      </c>
      <c r="E582" s="262" t="s">
        <v>1289</v>
      </c>
      <c r="F582" s="263" t="s">
        <v>1290</v>
      </c>
      <c r="G582" s="264" t="s">
        <v>262</v>
      </c>
      <c r="H582" s="265">
        <v>12</v>
      </c>
      <c r="I582" s="266"/>
      <c r="J582" s="267">
        <f>ROUND(I582*H582,2)</f>
        <v>0</v>
      </c>
      <c r="K582" s="263" t="s">
        <v>200</v>
      </c>
      <c r="L582" s="45"/>
      <c r="M582" s="268" t="s">
        <v>32</v>
      </c>
      <c r="N582" s="269" t="s">
        <v>48</v>
      </c>
      <c r="O582" s="85"/>
      <c r="P582" s="224">
        <f>O582*H582</f>
        <v>0</v>
      </c>
      <c r="Q582" s="224">
        <v>0</v>
      </c>
      <c r="R582" s="224">
        <f>Q582*H582</f>
        <v>0</v>
      </c>
      <c r="S582" s="224">
        <v>0</v>
      </c>
      <c r="T582" s="225">
        <f>S582*H582</f>
        <v>0</v>
      </c>
      <c r="U582" s="39"/>
      <c r="V582" s="39"/>
      <c r="W582" s="39"/>
      <c r="X582" s="39"/>
      <c r="Y582" s="39"/>
      <c r="Z582" s="39"/>
      <c r="AA582" s="39"/>
      <c r="AB582" s="39"/>
      <c r="AC582" s="39"/>
      <c r="AD582" s="39"/>
      <c r="AE582" s="39"/>
      <c r="AR582" s="226" t="s">
        <v>263</v>
      </c>
      <c r="AT582" s="226" t="s">
        <v>222</v>
      </c>
      <c r="AU582" s="226" t="s">
        <v>86</v>
      </c>
      <c r="AY582" s="17" t="s">
        <v>194</v>
      </c>
      <c r="BE582" s="227">
        <f>IF(N582="základní",J582,0)</f>
        <v>0</v>
      </c>
      <c r="BF582" s="227">
        <f>IF(N582="snížená",J582,0)</f>
        <v>0</v>
      </c>
      <c r="BG582" s="227">
        <f>IF(N582="zákl. přenesená",J582,0)</f>
        <v>0</v>
      </c>
      <c r="BH582" s="227">
        <f>IF(N582="sníž. přenesená",J582,0)</f>
        <v>0</v>
      </c>
      <c r="BI582" s="227">
        <f>IF(N582="nulová",J582,0)</f>
        <v>0</v>
      </c>
      <c r="BJ582" s="17" t="s">
        <v>84</v>
      </c>
      <c r="BK582" s="227">
        <f>ROUND(I582*H582,2)</f>
        <v>0</v>
      </c>
      <c r="BL582" s="17" t="s">
        <v>263</v>
      </c>
      <c r="BM582" s="226" t="s">
        <v>1291</v>
      </c>
    </row>
    <row r="583" s="2" customFormat="1" ht="24.15" customHeight="1">
      <c r="A583" s="39"/>
      <c r="B583" s="40"/>
      <c r="C583" s="261" t="s">
        <v>1292</v>
      </c>
      <c r="D583" s="261" t="s">
        <v>222</v>
      </c>
      <c r="E583" s="262" t="s">
        <v>1293</v>
      </c>
      <c r="F583" s="263" t="s">
        <v>1294</v>
      </c>
      <c r="G583" s="264" t="s">
        <v>262</v>
      </c>
      <c r="H583" s="265">
        <v>16</v>
      </c>
      <c r="I583" s="266"/>
      <c r="J583" s="267">
        <f>ROUND(I583*H583,2)</f>
        <v>0</v>
      </c>
      <c r="K583" s="263" t="s">
        <v>200</v>
      </c>
      <c r="L583" s="45"/>
      <c r="M583" s="268" t="s">
        <v>32</v>
      </c>
      <c r="N583" s="269" t="s">
        <v>48</v>
      </c>
      <c r="O583" s="85"/>
      <c r="P583" s="224">
        <f>O583*H583</f>
        <v>0</v>
      </c>
      <c r="Q583" s="224">
        <v>0</v>
      </c>
      <c r="R583" s="224">
        <f>Q583*H583</f>
        <v>0</v>
      </c>
      <c r="S583" s="224">
        <v>0</v>
      </c>
      <c r="T583" s="225">
        <f>S583*H583</f>
        <v>0</v>
      </c>
      <c r="U583" s="39"/>
      <c r="V583" s="39"/>
      <c r="W583" s="39"/>
      <c r="X583" s="39"/>
      <c r="Y583" s="39"/>
      <c r="Z583" s="39"/>
      <c r="AA583" s="39"/>
      <c r="AB583" s="39"/>
      <c r="AC583" s="39"/>
      <c r="AD583" s="39"/>
      <c r="AE583" s="39"/>
      <c r="AR583" s="226" t="s">
        <v>263</v>
      </c>
      <c r="AT583" s="226" t="s">
        <v>222</v>
      </c>
      <c r="AU583" s="226" t="s">
        <v>86</v>
      </c>
      <c r="AY583" s="17" t="s">
        <v>194</v>
      </c>
      <c r="BE583" s="227">
        <f>IF(N583="základní",J583,0)</f>
        <v>0</v>
      </c>
      <c r="BF583" s="227">
        <f>IF(N583="snížená",J583,0)</f>
        <v>0</v>
      </c>
      <c r="BG583" s="227">
        <f>IF(N583="zákl. přenesená",J583,0)</f>
        <v>0</v>
      </c>
      <c r="BH583" s="227">
        <f>IF(N583="sníž. přenesená",J583,0)</f>
        <v>0</v>
      </c>
      <c r="BI583" s="227">
        <f>IF(N583="nulová",J583,0)</f>
        <v>0</v>
      </c>
      <c r="BJ583" s="17" t="s">
        <v>84</v>
      </c>
      <c r="BK583" s="227">
        <f>ROUND(I583*H583,2)</f>
        <v>0</v>
      </c>
      <c r="BL583" s="17" t="s">
        <v>263</v>
      </c>
      <c r="BM583" s="226" t="s">
        <v>1295</v>
      </c>
    </row>
    <row r="584" s="2" customFormat="1" ht="21.75" customHeight="1">
      <c r="A584" s="39"/>
      <c r="B584" s="40"/>
      <c r="C584" s="261" t="s">
        <v>1296</v>
      </c>
      <c r="D584" s="261" t="s">
        <v>222</v>
      </c>
      <c r="E584" s="262" t="s">
        <v>1297</v>
      </c>
      <c r="F584" s="263" t="s">
        <v>1298</v>
      </c>
      <c r="G584" s="264" t="s">
        <v>262</v>
      </c>
      <c r="H584" s="265">
        <v>1</v>
      </c>
      <c r="I584" s="266"/>
      <c r="J584" s="267">
        <f>ROUND(I584*H584,2)</f>
        <v>0</v>
      </c>
      <c r="K584" s="263" t="s">
        <v>200</v>
      </c>
      <c r="L584" s="45"/>
      <c r="M584" s="268" t="s">
        <v>32</v>
      </c>
      <c r="N584" s="269" t="s">
        <v>48</v>
      </c>
      <c r="O584" s="85"/>
      <c r="P584" s="224">
        <f>O584*H584</f>
        <v>0</v>
      </c>
      <c r="Q584" s="224">
        <v>0</v>
      </c>
      <c r="R584" s="224">
        <f>Q584*H584</f>
        <v>0</v>
      </c>
      <c r="S584" s="224">
        <v>0</v>
      </c>
      <c r="T584" s="225">
        <f>S584*H584</f>
        <v>0</v>
      </c>
      <c r="U584" s="39"/>
      <c r="V584" s="39"/>
      <c r="W584" s="39"/>
      <c r="X584" s="39"/>
      <c r="Y584" s="39"/>
      <c r="Z584" s="39"/>
      <c r="AA584" s="39"/>
      <c r="AB584" s="39"/>
      <c r="AC584" s="39"/>
      <c r="AD584" s="39"/>
      <c r="AE584" s="39"/>
      <c r="AR584" s="226" t="s">
        <v>263</v>
      </c>
      <c r="AT584" s="226" t="s">
        <v>222</v>
      </c>
      <c r="AU584" s="226" t="s">
        <v>86</v>
      </c>
      <c r="AY584" s="17" t="s">
        <v>194</v>
      </c>
      <c r="BE584" s="227">
        <f>IF(N584="základní",J584,0)</f>
        <v>0</v>
      </c>
      <c r="BF584" s="227">
        <f>IF(N584="snížená",J584,0)</f>
        <v>0</v>
      </c>
      <c r="BG584" s="227">
        <f>IF(N584="zákl. přenesená",J584,0)</f>
        <v>0</v>
      </c>
      <c r="BH584" s="227">
        <f>IF(N584="sníž. přenesená",J584,0)</f>
        <v>0</v>
      </c>
      <c r="BI584" s="227">
        <f>IF(N584="nulová",J584,0)</f>
        <v>0</v>
      </c>
      <c r="BJ584" s="17" t="s">
        <v>84</v>
      </c>
      <c r="BK584" s="227">
        <f>ROUND(I584*H584,2)</f>
        <v>0</v>
      </c>
      <c r="BL584" s="17" t="s">
        <v>263</v>
      </c>
      <c r="BM584" s="226" t="s">
        <v>1299</v>
      </c>
    </row>
    <row r="585" s="2" customFormat="1" ht="24.15" customHeight="1">
      <c r="A585" s="39"/>
      <c r="B585" s="40"/>
      <c r="C585" s="261" t="s">
        <v>1300</v>
      </c>
      <c r="D585" s="261" t="s">
        <v>222</v>
      </c>
      <c r="E585" s="262" t="s">
        <v>1301</v>
      </c>
      <c r="F585" s="263" t="s">
        <v>1302</v>
      </c>
      <c r="G585" s="264" t="s">
        <v>262</v>
      </c>
      <c r="H585" s="265">
        <v>3</v>
      </c>
      <c r="I585" s="266"/>
      <c r="J585" s="267">
        <f>ROUND(I585*H585,2)</f>
        <v>0</v>
      </c>
      <c r="K585" s="263" t="s">
        <v>200</v>
      </c>
      <c r="L585" s="45"/>
      <c r="M585" s="268" t="s">
        <v>32</v>
      </c>
      <c r="N585" s="269" t="s">
        <v>48</v>
      </c>
      <c r="O585" s="85"/>
      <c r="P585" s="224">
        <f>O585*H585</f>
        <v>0</v>
      </c>
      <c r="Q585" s="224">
        <v>0</v>
      </c>
      <c r="R585" s="224">
        <f>Q585*H585</f>
        <v>0</v>
      </c>
      <c r="S585" s="224">
        <v>0</v>
      </c>
      <c r="T585" s="225">
        <f>S585*H585</f>
        <v>0</v>
      </c>
      <c r="U585" s="39"/>
      <c r="V585" s="39"/>
      <c r="W585" s="39"/>
      <c r="X585" s="39"/>
      <c r="Y585" s="39"/>
      <c r="Z585" s="39"/>
      <c r="AA585" s="39"/>
      <c r="AB585" s="39"/>
      <c r="AC585" s="39"/>
      <c r="AD585" s="39"/>
      <c r="AE585" s="39"/>
      <c r="AR585" s="226" t="s">
        <v>263</v>
      </c>
      <c r="AT585" s="226" t="s">
        <v>222</v>
      </c>
      <c r="AU585" s="226" t="s">
        <v>86</v>
      </c>
      <c r="AY585" s="17" t="s">
        <v>194</v>
      </c>
      <c r="BE585" s="227">
        <f>IF(N585="základní",J585,0)</f>
        <v>0</v>
      </c>
      <c r="BF585" s="227">
        <f>IF(N585="snížená",J585,0)</f>
        <v>0</v>
      </c>
      <c r="BG585" s="227">
        <f>IF(N585="zákl. přenesená",J585,0)</f>
        <v>0</v>
      </c>
      <c r="BH585" s="227">
        <f>IF(N585="sníž. přenesená",J585,0)</f>
        <v>0</v>
      </c>
      <c r="BI585" s="227">
        <f>IF(N585="nulová",J585,0)</f>
        <v>0</v>
      </c>
      <c r="BJ585" s="17" t="s">
        <v>84</v>
      </c>
      <c r="BK585" s="227">
        <f>ROUND(I585*H585,2)</f>
        <v>0</v>
      </c>
      <c r="BL585" s="17" t="s">
        <v>263</v>
      </c>
      <c r="BM585" s="226" t="s">
        <v>1303</v>
      </c>
    </row>
    <row r="586" s="2" customFormat="1" ht="66.75" customHeight="1">
      <c r="A586" s="39"/>
      <c r="B586" s="40"/>
      <c r="C586" s="261" t="s">
        <v>1304</v>
      </c>
      <c r="D586" s="261" t="s">
        <v>222</v>
      </c>
      <c r="E586" s="262" t="s">
        <v>1305</v>
      </c>
      <c r="F586" s="263" t="s">
        <v>1306</v>
      </c>
      <c r="G586" s="264" t="s">
        <v>262</v>
      </c>
      <c r="H586" s="265">
        <v>29</v>
      </c>
      <c r="I586" s="266"/>
      <c r="J586" s="267">
        <f>ROUND(I586*H586,2)</f>
        <v>0</v>
      </c>
      <c r="K586" s="263" t="s">
        <v>200</v>
      </c>
      <c r="L586" s="45"/>
      <c r="M586" s="268" t="s">
        <v>32</v>
      </c>
      <c r="N586" s="269" t="s">
        <v>48</v>
      </c>
      <c r="O586" s="85"/>
      <c r="P586" s="224">
        <f>O586*H586</f>
        <v>0</v>
      </c>
      <c r="Q586" s="224">
        <v>0</v>
      </c>
      <c r="R586" s="224">
        <f>Q586*H586</f>
        <v>0</v>
      </c>
      <c r="S586" s="224">
        <v>0</v>
      </c>
      <c r="T586" s="225">
        <f>S586*H586</f>
        <v>0</v>
      </c>
      <c r="U586" s="39"/>
      <c r="V586" s="39"/>
      <c r="W586" s="39"/>
      <c r="X586" s="39"/>
      <c r="Y586" s="39"/>
      <c r="Z586" s="39"/>
      <c r="AA586" s="39"/>
      <c r="AB586" s="39"/>
      <c r="AC586" s="39"/>
      <c r="AD586" s="39"/>
      <c r="AE586" s="39"/>
      <c r="AR586" s="226" t="s">
        <v>263</v>
      </c>
      <c r="AT586" s="226" t="s">
        <v>222</v>
      </c>
      <c r="AU586" s="226" t="s">
        <v>86</v>
      </c>
      <c r="AY586" s="17" t="s">
        <v>194</v>
      </c>
      <c r="BE586" s="227">
        <f>IF(N586="základní",J586,0)</f>
        <v>0</v>
      </c>
      <c r="BF586" s="227">
        <f>IF(N586="snížená",J586,0)</f>
        <v>0</v>
      </c>
      <c r="BG586" s="227">
        <f>IF(N586="zákl. přenesená",J586,0)</f>
        <v>0</v>
      </c>
      <c r="BH586" s="227">
        <f>IF(N586="sníž. přenesená",J586,0)</f>
        <v>0</v>
      </c>
      <c r="BI586" s="227">
        <f>IF(N586="nulová",J586,0)</f>
        <v>0</v>
      </c>
      <c r="BJ586" s="17" t="s">
        <v>84</v>
      </c>
      <c r="BK586" s="227">
        <f>ROUND(I586*H586,2)</f>
        <v>0</v>
      </c>
      <c r="BL586" s="17" t="s">
        <v>263</v>
      </c>
      <c r="BM586" s="226" t="s">
        <v>1307</v>
      </c>
    </row>
    <row r="587" s="2" customFormat="1" ht="16.5" customHeight="1">
      <c r="A587" s="39"/>
      <c r="B587" s="40"/>
      <c r="C587" s="261" t="s">
        <v>1308</v>
      </c>
      <c r="D587" s="261" t="s">
        <v>222</v>
      </c>
      <c r="E587" s="262" t="s">
        <v>1309</v>
      </c>
      <c r="F587" s="263" t="s">
        <v>1310</v>
      </c>
      <c r="G587" s="264" t="s">
        <v>262</v>
      </c>
      <c r="H587" s="265">
        <v>1</v>
      </c>
      <c r="I587" s="266"/>
      <c r="J587" s="267">
        <f>ROUND(I587*H587,2)</f>
        <v>0</v>
      </c>
      <c r="K587" s="263" t="s">
        <v>200</v>
      </c>
      <c r="L587" s="45"/>
      <c r="M587" s="268" t="s">
        <v>32</v>
      </c>
      <c r="N587" s="269" t="s">
        <v>48</v>
      </c>
      <c r="O587" s="85"/>
      <c r="P587" s="224">
        <f>O587*H587</f>
        <v>0</v>
      </c>
      <c r="Q587" s="224">
        <v>0</v>
      </c>
      <c r="R587" s="224">
        <f>Q587*H587</f>
        <v>0</v>
      </c>
      <c r="S587" s="224">
        <v>0</v>
      </c>
      <c r="T587" s="225">
        <f>S587*H587</f>
        <v>0</v>
      </c>
      <c r="U587" s="39"/>
      <c r="V587" s="39"/>
      <c r="W587" s="39"/>
      <c r="X587" s="39"/>
      <c r="Y587" s="39"/>
      <c r="Z587" s="39"/>
      <c r="AA587" s="39"/>
      <c r="AB587" s="39"/>
      <c r="AC587" s="39"/>
      <c r="AD587" s="39"/>
      <c r="AE587" s="39"/>
      <c r="AR587" s="226" t="s">
        <v>263</v>
      </c>
      <c r="AT587" s="226" t="s">
        <v>222</v>
      </c>
      <c r="AU587" s="226" t="s">
        <v>86</v>
      </c>
      <c r="AY587" s="17" t="s">
        <v>194</v>
      </c>
      <c r="BE587" s="227">
        <f>IF(N587="základní",J587,0)</f>
        <v>0</v>
      </c>
      <c r="BF587" s="227">
        <f>IF(N587="snížená",J587,0)</f>
        <v>0</v>
      </c>
      <c r="BG587" s="227">
        <f>IF(N587="zákl. přenesená",J587,0)</f>
        <v>0</v>
      </c>
      <c r="BH587" s="227">
        <f>IF(N587="sníž. přenesená",J587,0)</f>
        <v>0</v>
      </c>
      <c r="BI587" s="227">
        <f>IF(N587="nulová",J587,0)</f>
        <v>0</v>
      </c>
      <c r="BJ587" s="17" t="s">
        <v>84</v>
      </c>
      <c r="BK587" s="227">
        <f>ROUND(I587*H587,2)</f>
        <v>0</v>
      </c>
      <c r="BL587" s="17" t="s">
        <v>263</v>
      </c>
      <c r="BM587" s="226" t="s">
        <v>1311</v>
      </c>
    </row>
    <row r="588" s="2" customFormat="1" ht="24.15" customHeight="1">
      <c r="A588" s="39"/>
      <c r="B588" s="40"/>
      <c r="C588" s="261" t="s">
        <v>1312</v>
      </c>
      <c r="D588" s="261" t="s">
        <v>222</v>
      </c>
      <c r="E588" s="262" t="s">
        <v>1313</v>
      </c>
      <c r="F588" s="263" t="s">
        <v>1314</v>
      </c>
      <c r="G588" s="264" t="s">
        <v>262</v>
      </c>
      <c r="H588" s="265">
        <v>29</v>
      </c>
      <c r="I588" s="266"/>
      <c r="J588" s="267">
        <f>ROUND(I588*H588,2)</f>
        <v>0</v>
      </c>
      <c r="K588" s="263" t="s">
        <v>200</v>
      </c>
      <c r="L588" s="45"/>
      <c r="M588" s="268" t="s">
        <v>32</v>
      </c>
      <c r="N588" s="269" t="s">
        <v>48</v>
      </c>
      <c r="O588" s="85"/>
      <c r="P588" s="224">
        <f>O588*H588</f>
        <v>0</v>
      </c>
      <c r="Q588" s="224">
        <v>0</v>
      </c>
      <c r="R588" s="224">
        <f>Q588*H588</f>
        <v>0</v>
      </c>
      <c r="S588" s="224">
        <v>0</v>
      </c>
      <c r="T588" s="225">
        <f>S588*H588</f>
        <v>0</v>
      </c>
      <c r="U588" s="39"/>
      <c r="V588" s="39"/>
      <c r="W588" s="39"/>
      <c r="X588" s="39"/>
      <c r="Y588" s="39"/>
      <c r="Z588" s="39"/>
      <c r="AA588" s="39"/>
      <c r="AB588" s="39"/>
      <c r="AC588" s="39"/>
      <c r="AD588" s="39"/>
      <c r="AE588" s="39"/>
      <c r="AR588" s="226" t="s">
        <v>263</v>
      </c>
      <c r="AT588" s="226" t="s">
        <v>222</v>
      </c>
      <c r="AU588" s="226" t="s">
        <v>86</v>
      </c>
      <c r="AY588" s="17" t="s">
        <v>194</v>
      </c>
      <c r="BE588" s="227">
        <f>IF(N588="základní",J588,0)</f>
        <v>0</v>
      </c>
      <c r="BF588" s="227">
        <f>IF(N588="snížená",J588,0)</f>
        <v>0</v>
      </c>
      <c r="BG588" s="227">
        <f>IF(N588="zákl. přenesená",J588,0)</f>
        <v>0</v>
      </c>
      <c r="BH588" s="227">
        <f>IF(N588="sníž. přenesená",J588,0)</f>
        <v>0</v>
      </c>
      <c r="BI588" s="227">
        <f>IF(N588="nulová",J588,0)</f>
        <v>0</v>
      </c>
      <c r="BJ588" s="17" t="s">
        <v>84</v>
      </c>
      <c r="BK588" s="227">
        <f>ROUND(I588*H588,2)</f>
        <v>0</v>
      </c>
      <c r="BL588" s="17" t="s">
        <v>263</v>
      </c>
      <c r="BM588" s="226" t="s">
        <v>1315</v>
      </c>
    </row>
    <row r="589" s="2" customFormat="1" ht="62.7" customHeight="1">
      <c r="A589" s="39"/>
      <c r="B589" s="40"/>
      <c r="C589" s="261" t="s">
        <v>1316</v>
      </c>
      <c r="D589" s="261" t="s">
        <v>222</v>
      </c>
      <c r="E589" s="262" t="s">
        <v>1317</v>
      </c>
      <c r="F589" s="263" t="s">
        <v>1318</v>
      </c>
      <c r="G589" s="264" t="s">
        <v>262</v>
      </c>
      <c r="H589" s="265">
        <v>29</v>
      </c>
      <c r="I589" s="266"/>
      <c r="J589" s="267">
        <f>ROUND(I589*H589,2)</f>
        <v>0</v>
      </c>
      <c r="K589" s="263" t="s">
        <v>200</v>
      </c>
      <c r="L589" s="45"/>
      <c r="M589" s="268" t="s">
        <v>32</v>
      </c>
      <c r="N589" s="269" t="s">
        <v>48</v>
      </c>
      <c r="O589" s="85"/>
      <c r="P589" s="224">
        <f>O589*H589</f>
        <v>0</v>
      </c>
      <c r="Q589" s="224">
        <v>0</v>
      </c>
      <c r="R589" s="224">
        <f>Q589*H589</f>
        <v>0</v>
      </c>
      <c r="S589" s="224">
        <v>0</v>
      </c>
      <c r="T589" s="225">
        <f>S589*H589</f>
        <v>0</v>
      </c>
      <c r="U589" s="39"/>
      <c r="V589" s="39"/>
      <c r="W589" s="39"/>
      <c r="X589" s="39"/>
      <c r="Y589" s="39"/>
      <c r="Z589" s="39"/>
      <c r="AA589" s="39"/>
      <c r="AB589" s="39"/>
      <c r="AC589" s="39"/>
      <c r="AD589" s="39"/>
      <c r="AE589" s="39"/>
      <c r="AR589" s="226" t="s">
        <v>263</v>
      </c>
      <c r="AT589" s="226" t="s">
        <v>222</v>
      </c>
      <c r="AU589" s="226" t="s">
        <v>86</v>
      </c>
      <c r="AY589" s="17" t="s">
        <v>194</v>
      </c>
      <c r="BE589" s="227">
        <f>IF(N589="základní",J589,0)</f>
        <v>0</v>
      </c>
      <c r="BF589" s="227">
        <f>IF(N589="snížená",J589,0)</f>
        <v>0</v>
      </c>
      <c r="BG589" s="227">
        <f>IF(N589="zákl. přenesená",J589,0)</f>
        <v>0</v>
      </c>
      <c r="BH589" s="227">
        <f>IF(N589="sníž. přenesená",J589,0)</f>
        <v>0</v>
      </c>
      <c r="BI589" s="227">
        <f>IF(N589="nulová",J589,0)</f>
        <v>0</v>
      </c>
      <c r="BJ589" s="17" t="s">
        <v>84</v>
      </c>
      <c r="BK589" s="227">
        <f>ROUND(I589*H589,2)</f>
        <v>0</v>
      </c>
      <c r="BL589" s="17" t="s">
        <v>263</v>
      </c>
      <c r="BM589" s="226" t="s">
        <v>1319</v>
      </c>
    </row>
    <row r="590" s="2" customFormat="1" ht="55.5" customHeight="1">
      <c r="A590" s="39"/>
      <c r="B590" s="40"/>
      <c r="C590" s="261" t="s">
        <v>1320</v>
      </c>
      <c r="D590" s="261" t="s">
        <v>222</v>
      </c>
      <c r="E590" s="262" t="s">
        <v>1321</v>
      </c>
      <c r="F590" s="263" t="s">
        <v>1322</v>
      </c>
      <c r="G590" s="264" t="s">
        <v>262</v>
      </c>
      <c r="H590" s="265">
        <v>1</v>
      </c>
      <c r="I590" s="266"/>
      <c r="J590" s="267">
        <f>ROUND(I590*H590,2)</f>
        <v>0</v>
      </c>
      <c r="K590" s="263" t="s">
        <v>200</v>
      </c>
      <c r="L590" s="45"/>
      <c r="M590" s="268" t="s">
        <v>32</v>
      </c>
      <c r="N590" s="269" t="s">
        <v>48</v>
      </c>
      <c r="O590" s="85"/>
      <c r="P590" s="224">
        <f>O590*H590</f>
        <v>0</v>
      </c>
      <c r="Q590" s="224">
        <v>0</v>
      </c>
      <c r="R590" s="224">
        <f>Q590*H590</f>
        <v>0</v>
      </c>
      <c r="S590" s="224">
        <v>0</v>
      </c>
      <c r="T590" s="225">
        <f>S590*H590</f>
        <v>0</v>
      </c>
      <c r="U590" s="39"/>
      <c r="V590" s="39"/>
      <c r="W590" s="39"/>
      <c r="X590" s="39"/>
      <c r="Y590" s="39"/>
      <c r="Z590" s="39"/>
      <c r="AA590" s="39"/>
      <c r="AB590" s="39"/>
      <c r="AC590" s="39"/>
      <c r="AD590" s="39"/>
      <c r="AE590" s="39"/>
      <c r="AR590" s="226" t="s">
        <v>263</v>
      </c>
      <c r="AT590" s="226" t="s">
        <v>222</v>
      </c>
      <c r="AU590" s="226" t="s">
        <v>86</v>
      </c>
      <c r="AY590" s="17" t="s">
        <v>194</v>
      </c>
      <c r="BE590" s="227">
        <f>IF(N590="základní",J590,0)</f>
        <v>0</v>
      </c>
      <c r="BF590" s="227">
        <f>IF(N590="snížená",J590,0)</f>
        <v>0</v>
      </c>
      <c r="BG590" s="227">
        <f>IF(N590="zákl. přenesená",J590,0)</f>
        <v>0</v>
      </c>
      <c r="BH590" s="227">
        <f>IF(N590="sníž. přenesená",J590,0)</f>
        <v>0</v>
      </c>
      <c r="BI590" s="227">
        <f>IF(N590="nulová",J590,0)</f>
        <v>0</v>
      </c>
      <c r="BJ590" s="17" t="s">
        <v>84</v>
      </c>
      <c r="BK590" s="227">
        <f>ROUND(I590*H590,2)</f>
        <v>0</v>
      </c>
      <c r="BL590" s="17" t="s">
        <v>263</v>
      </c>
      <c r="BM590" s="226" t="s">
        <v>1323</v>
      </c>
    </row>
    <row r="591" s="2" customFormat="1" ht="21.75" customHeight="1">
      <c r="A591" s="39"/>
      <c r="B591" s="40"/>
      <c r="C591" s="261" t="s">
        <v>1324</v>
      </c>
      <c r="D591" s="261" t="s">
        <v>222</v>
      </c>
      <c r="E591" s="262" t="s">
        <v>1325</v>
      </c>
      <c r="F591" s="263" t="s">
        <v>1326</v>
      </c>
      <c r="G591" s="264" t="s">
        <v>262</v>
      </c>
      <c r="H591" s="265">
        <v>63</v>
      </c>
      <c r="I591" s="266"/>
      <c r="J591" s="267">
        <f>ROUND(I591*H591,2)</f>
        <v>0</v>
      </c>
      <c r="K591" s="263" t="s">
        <v>200</v>
      </c>
      <c r="L591" s="45"/>
      <c r="M591" s="268" t="s">
        <v>32</v>
      </c>
      <c r="N591" s="269" t="s">
        <v>48</v>
      </c>
      <c r="O591" s="85"/>
      <c r="P591" s="224">
        <f>O591*H591</f>
        <v>0</v>
      </c>
      <c r="Q591" s="224">
        <v>0</v>
      </c>
      <c r="R591" s="224">
        <f>Q591*H591</f>
        <v>0</v>
      </c>
      <c r="S591" s="224">
        <v>0</v>
      </c>
      <c r="T591" s="225">
        <f>S591*H591</f>
        <v>0</v>
      </c>
      <c r="U591" s="39"/>
      <c r="V591" s="39"/>
      <c r="W591" s="39"/>
      <c r="X591" s="39"/>
      <c r="Y591" s="39"/>
      <c r="Z591" s="39"/>
      <c r="AA591" s="39"/>
      <c r="AB591" s="39"/>
      <c r="AC591" s="39"/>
      <c r="AD591" s="39"/>
      <c r="AE591" s="39"/>
      <c r="AR591" s="226" t="s">
        <v>263</v>
      </c>
      <c r="AT591" s="226" t="s">
        <v>222</v>
      </c>
      <c r="AU591" s="226" t="s">
        <v>86</v>
      </c>
      <c r="AY591" s="17" t="s">
        <v>194</v>
      </c>
      <c r="BE591" s="227">
        <f>IF(N591="základní",J591,0)</f>
        <v>0</v>
      </c>
      <c r="BF591" s="227">
        <f>IF(N591="snížená",J591,0)</f>
        <v>0</v>
      </c>
      <c r="BG591" s="227">
        <f>IF(N591="zákl. přenesená",J591,0)</f>
        <v>0</v>
      </c>
      <c r="BH591" s="227">
        <f>IF(N591="sníž. přenesená",J591,0)</f>
        <v>0</v>
      </c>
      <c r="BI591" s="227">
        <f>IF(N591="nulová",J591,0)</f>
        <v>0</v>
      </c>
      <c r="BJ591" s="17" t="s">
        <v>84</v>
      </c>
      <c r="BK591" s="227">
        <f>ROUND(I591*H591,2)</f>
        <v>0</v>
      </c>
      <c r="BL591" s="17" t="s">
        <v>263</v>
      </c>
      <c r="BM591" s="226" t="s">
        <v>1327</v>
      </c>
    </row>
    <row r="592" s="2" customFormat="1" ht="24.15" customHeight="1">
      <c r="A592" s="39"/>
      <c r="B592" s="40"/>
      <c r="C592" s="261" t="s">
        <v>1328</v>
      </c>
      <c r="D592" s="261" t="s">
        <v>222</v>
      </c>
      <c r="E592" s="262" t="s">
        <v>1329</v>
      </c>
      <c r="F592" s="263" t="s">
        <v>1330</v>
      </c>
      <c r="G592" s="264" t="s">
        <v>262</v>
      </c>
      <c r="H592" s="265">
        <v>1</v>
      </c>
      <c r="I592" s="266"/>
      <c r="J592" s="267">
        <f>ROUND(I592*H592,2)</f>
        <v>0</v>
      </c>
      <c r="K592" s="263" t="s">
        <v>200</v>
      </c>
      <c r="L592" s="45"/>
      <c r="M592" s="268" t="s">
        <v>32</v>
      </c>
      <c r="N592" s="269" t="s">
        <v>48</v>
      </c>
      <c r="O592" s="85"/>
      <c r="P592" s="224">
        <f>O592*H592</f>
        <v>0</v>
      </c>
      <c r="Q592" s="224">
        <v>0</v>
      </c>
      <c r="R592" s="224">
        <f>Q592*H592</f>
        <v>0</v>
      </c>
      <c r="S592" s="224">
        <v>0</v>
      </c>
      <c r="T592" s="225">
        <f>S592*H592</f>
        <v>0</v>
      </c>
      <c r="U592" s="39"/>
      <c r="V592" s="39"/>
      <c r="W592" s="39"/>
      <c r="X592" s="39"/>
      <c r="Y592" s="39"/>
      <c r="Z592" s="39"/>
      <c r="AA592" s="39"/>
      <c r="AB592" s="39"/>
      <c r="AC592" s="39"/>
      <c r="AD592" s="39"/>
      <c r="AE592" s="39"/>
      <c r="AR592" s="226" t="s">
        <v>263</v>
      </c>
      <c r="AT592" s="226" t="s">
        <v>222</v>
      </c>
      <c r="AU592" s="226" t="s">
        <v>86</v>
      </c>
      <c r="AY592" s="17" t="s">
        <v>194</v>
      </c>
      <c r="BE592" s="227">
        <f>IF(N592="základní",J592,0)</f>
        <v>0</v>
      </c>
      <c r="BF592" s="227">
        <f>IF(N592="snížená",J592,0)</f>
        <v>0</v>
      </c>
      <c r="BG592" s="227">
        <f>IF(N592="zákl. přenesená",J592,0)</f>
        <v>0</v>
      </c>
      <c r="BH592" s="227">
        <f>IF(N592="sníž. přenesená",J592,0)</f>
        <v>0</v>
      </c>
      <c r="BI592" s="227">
        <f>IF(N592="nulová",J592,0)</f>
        <v>0</v>
      </c>
      <c r="BJ592" s="17" t="s">
        <v>84</v>
      </c>
      <c r="BK592" s="227">
        <f>ROUND(I592*H592,2)</f>
        <v>0</v>
      </c>
      <c r="BL592" s="17" t="s">
        <v>263</v>
      </c>
      <c r="BM592" s="226" t="s">
        <v>1331</v>
      </c>
    </row>
    <row r="593" s="2" customFormat="1" ht="21.75" customHeight="1">
      <c r="A593" s="39"/>
      <c r="B593" s="40"/>
      <c r="C593" s="261" t="s">
        <v>1332</v>
      </c>
      <c r="D593" s="261" t="s">
        <v>222</v>
      </c>
      <c r="E593" s="262" t="s">
        <v>1333</v>
      </c>
      <c r="F593" s="263" t="s">
        <v>1334</v>
      </c>
      <c r="G593" s="264" t="s">
        <v>262</v>
      </c>
      <c r="H593" s="265">
        <v>2</v>
      </c>
      <c r="I593" s="266"/>
      <c r="J593" s="267">
        <f>ROUND(I593*H593,2)</f>
        <v>0</v>
      </c>
      <c r="K593" s="263" t="s">
        <v>200</v>
      </c>
      <c r="L593" s="45"/>
      <c r="M593" s="268" t="s">
        <v>32</v>
      </c>
      <c r="N593" s="269" t="s">
        <v>48</v>
      </c>
      <c r="O593" s="85"/>
      <c r="P593" s="224">
        <f>O593*H593</f>
        <v>0</v>
      </c>
      <c r="Q593" s="224">
        <v>0</v>
      </c>
      <c r="R593" s="224">
        <f>Q593*H593</f>
        <v>0</v>
      </c>
      <c r="S593" s="224">
        <v>0</v>
      </c>
      <c r="T593" s="225">
        <f>S593*H593</f>
        <v>0</v>
      </c>
      <c r="U593" s="39"/>
      <c r="V593" s="39"/>
      <c r="W593" s="39"/>
      <c r="X593" s="39"/>
      <c r="Y593" s="39"/>
      <c r="Z593" s="39"/>
      <c r="AA593" s="39"/>
      <c r="AB593" s="39"/>
      <c r="AC593" s="39"/>
      <c r="AD593" s="39"/>
      <c r="AE593" s="39"/>
      <c r="AR593" s="226" t="s">
        <v>263</v>
      </c>
      <c r="AT593" s="226" t="s">
        <v>222</v>
      </c>
      <c r="AU593" s="226" t="s">
        <v>86</v>
      </c>
      <c r="AY593" s="17" t="s">
        <v>194</v>
      </c>
      <c r="BE593" s="227">
        <f>IF(N593="základní",J593,0)</f>
        <v>0</v>
      </c>
      <c r="BF593" s="227">
        <f>IF(N593="snížená",J593,0)</f>
        <v>0</v>
      </c>
      <c r="BG593" s="227">
        <f>IF(N593="zákl. přenesená",J593,0)</f>
        <v>0</v>
      </c>
      <c r="BH593" s="227">
        <f>IF(N593="sníž. přenesená",J593,0)</f>
        <v>0</v>
      </c>
      <c r="BI593" s="227">
        <f>IF(N593="nulová",J593,0)</f>
        <v>0</v>
      </c>
      <c r="BJ593" s="17" t="s">
        <v>84</v>
      </c>
      <c r="BK593" s="227">
        <f>ROUND(I593*H593,2)</f>
        <v>0</v>
      </c>
      <c r="BL593" s="17" t="s">
        <v>263</v>
      </c>
      <c r="BM593" s="226" t="s">
        <v>1335</v>
      </c>
    </row>
    <row r="594" s="2" customFormat="1" ht="24.15" customHeight="1">
      <c r="A594" s="39"/>
      <c r="B594" s="40"/>
      <c r="C594" s="261" t="s">
        <v>1336</v>
      </c>
      <c r="D594" s="261" t="s">
        <v>222</v>
      </c>
      <c r="E594" s="262" t="s">
        <v>1337</v>
      </c>
      <c r="F594" s="263" t="s">
        <v>1338</v>
      </c>
      <c r="G594" s="264" t="s">
        <v>771</v>
      </c>
      <c r="H594" s="265">
        <v>80</v>
      </c>
      <c r="I594" s="266"/>
      <c r="J594" s="267">
        <f>ROUND(I594*H594,2)</f>
        <v>0</v>
      </c>
      <c r="K594" s="263" t="s">
        <v>200</v>
      </c>
      <c r="L594" s="45"/>
      <c r="M594" s="268" t="s">
        <v>32</v>
      </c>
      <c r="N594" s="269" t="s">
        <v>48</v>
      </c>
      <c r="O594" s="85"/>
      <c r="P594" s="224">
        <f>O594*H594</f>
        <v>0</v>
      </c>
      <c r="Q594" s="224">
        <v>0</v>
      </c>
      <c r="R594" s="224">
        <f>Q594*H594</f>
        <v>0</v>
      </c>
      <c r="S594" s="224">
        <v>0</v>
      </c>
      <c r="T594" s="225">
        <f>S594*H594</f>
        <v>0</v>
      </c>
      <c r="U594" s="39"/>
      <c r="V594" s="39"/>
      <c r="W594" s="39"/>
      <c r="X594" s="39"/>
      <c r="Y594" s="39"/>
      <c r="Z594" s="39"/>
      <c r="AA594" s="39"/>
      <c r="AB594" s="39"/>
      <c r="AC594" s="39"/>
      <c r="AD594" s="39"/>
      <c r="AE594" s="39"/>
      <c r="AR594" s="226" t="s">
        <v>263</v>
      </c>
      <c r="AT594" s="226" t="s">
        <v>222</v>
      </c>
      <c r="AU594" s="226" t="s">
        <v>86</v>
      </c>
      <c r="AY594" s="17" t="s">
        <v>194</v>
      </c>
      <c r="BE594" s="227">
        <f>IF(N594="základní",J594,0)</f>
        <v>0</v>
      </c>
      <c r="BF594" s="227">
        <f>IF(N594="snížená",J594,0)</f>
        <v>0</v>
      </c>
      <c r="BG594" s="227">
        <f>IF(N594="zákl. přenesená",J594,0)</f>
        <v>0</v>
      </c>
      <c r="BH594" s="227">
        <f>IF(N594="sníž. přenesená",J594,0)</f>
        <v>0</v>
      </c>
      <c r="BI594" s="227">
        <f>IF(N594="nulová",J594,0)</f>
        <v>0</v>
      </c>
      <c r="BJ594" s="17" t="s">
        <v>84</v>
      </c>
      <c r="BK594" s="227">
        <f>ROUND(I594*H594,2)</f>
        <v>0</v>
      </c>
      <c r="BL594" s="17" t="s">
        <v>263</v>
      </c>
      <c r="BM594" s="226" t="s">
        <v>1339</v>
      </c>
    </row>
    <row r="595" s="2" customFormat="1" ht="21.75" customHeight="1">
      <c r="A595" s="39"/>
      <c r="B595" s="40"/>
      <c r="C595" s="261" t="s">
        <v>1340</v>
      </c>
      <c r="D595" s="261" t="s">
        <v>222</v>
      </c>
      <c r="E595" s="262" t="s">
        <v>1341</v>
      </c>
      <c r="F595" s="263" t="s">
        <v>1342</v>
      </c>
      <c r="G595" s="264" t="s">
        <v>771</v>
      </c>
      <c r="H595" s="265">
        <v>50</v>
      </c>
      <c r="I595" s="266"/>
      <c r="J595" s="267">
        <f>ROUND(I595*H595,2)</f>
        <v>0</v>
      </c>
      <c r="K595" s="263" t="s">
        <v>200</v>
      </c>
      <c r="L595" s="45"/>
      <c r="M595" s="268" t="s">
        <v>32</v>
      </c>
      <c r="N595" s="269" t="s">
        <v>48</v>
      </c>
      <c r="O595" s="85"/>
      <c r="P595" s="224">
        <f>O595*H595</f>
        <v>0</v>
      </c>
      <c r="Q595" s="224">
        <v>0</v>
      </c>
      <c r="R595" s="224">
        <f>Q595*H595</f>
        <v>0</v>
      </c>
      <c r="S595" s="224">
        <v>0</v>
      </c>
      <c r="T595" s="225">
        <f>S595*H595</f>
        <v>0</v>
      </c>
      <c r="U595" s="39"/>
      <c r="V595" s="39"/>
      <c r="W595" s="39"/>
      <c r="X595" s="39"/>
      <c r="Y595" s="39"/>
      <c r="Z595" s="39"/>
      <c r="AA595" s="39"/>
      <c r="AB595" s="39"/>
      <c r="AC595" s="39"/>
      <c r="AD595" s="39"/>
      <c r="AE595" s="39"/>
      <c r="AR595" s="226" t="s">
        <v>263</v>
      </c>
      <c r="AT595" s="226" t="s">
        <v>222</v>
      </c>
      <c r="AU595" s="226" t="s">
        <v>86</v>
      </c>
      <c r="AY595" s="17" t="s">
        <v>194</v>
      </c>
      <c r="BE595" s="227">
        <f>IF(N595="základní",J595,0)</f>
        <v>0</v>
      </c>
      <c r="BF595" s="227">
        <f>IF(N595="snížená",J595,0)</f>
        <v>0</v>
      </c>
      <c r="BG595" s="227">
        <f>IF(N595="zákl. přenesená",J595,0)</f>
        <v>0</v>
      </c>
      <c r="BH595" s="227">
        <f>IF(N595="sníž. přenesená",J595,0)</f>
        <v>0</v>
      </c>
      <c r="BI595" s="227">
        <f>IF(N595="nulová",J595,0)</f>
        <v>0</v>
      </c>
      <c r="BJ595" s="17" t="s">
        <v>84</v>
      </c>
      <c r="BK595" s="227">
        <f>ROUND(I595*H595,2)</f>
        <v>0</v>
      </c>
      <c r="BL595" s="17" t="s">
        <v>263</v>
      </c>
      <c r="BM595" s="226" t="s">
        <v>1343</v>
      </c>
    </row>
    <row r="596" s="2" customFormat="1" ht="24.15" customHeight="1">
      <c r="A596" s="39"/>
      <c r="B596" s="40"/>
      <c r="C596" s="261" t="s">
        <v>333</v>
      </c>
      <c r="D596" s="261" t="s">
        <v>222</v>
      </c>
      <c r="E596" s="262" t="s">
        <v>1344</v>
      </c>
      <c r="F596" s="263" t="s">
        <v>1345</v>
      </c>
      <c r="G596" s="264" t="s">
        <v>771</v>
      </c>
      <c r="H596" s="265">
        <v>50</v>
      </c>
      <c r="I596" s="266"/>
      <c r="J596" s="267">
        <f>ROUND(I596*H596,2)</f>
        <v>0</v>
      </c>
      <c r="K596" s="263" t="s">
        <v>200</v>
      </c>
      <c r="L596" s="45"/>
      <c r="M596" s="268" t="s">
        <v>32</v>
      </c>
      <c r="N596" s="269" t="s">
        <v>48</v>
      </c>
      <c r="O596" s="85"/>
      <c r="P596" s="224">
        <f>O596*H596</f>
        <v>0</v>
      </c>
      <c r="Q596" s="224">
        <v>0</v>
      </c>
      <c r="R596" s="224">
        <f>Q596*H596</f>
        <v>0</v>
      </c>
      <c r="S596" s="224">
        <v>0</v>
      </c>
      <c r="T596" s="225">
        <f>S596*H596</f>
        <v>0</v>
      </c>
      <c r="U596" s="39"/>
      <c r="V596" s="39"/>
      <c r="W596" s="39"/>
      <c r="X596" s="39"/>
      <c r="Y596" s="39"/>
      <c r="Z596" s="39"/>
      <c r="AA596" s="39"/>
      <c r="AB596" s="39"/>
      <c r="AC596" s="39"/>
      <c r="AD596" s="39"/>
      <c r="AE596" s="39"/>
      <c r="AR596" s="226" t="s">
        <v>263</v>
      </c>
      <c r="AT596" s="226" t="s">
        <v>222</v>
      </c>
      <c r="AU596" s="226" t="s">
        <v>86</v>
      </c>
      <c r="AY596" s="17" t="s">
        <v>194</v>
      </c>
      <c r="BE596" s="227">
        <f>IF(N596="základní",J596,0)</f>
        <v>0</v>
      </c>
      <c r="BF596" s="227">
        <f>IF(N596="snížená",J596,0)</f>
        <v>0</v>
      </c>
      <c r="BG596" s="227">
        <f>IF(N596="zákl. přenesená",J596,0)</f>
        <v>0</v>
      </c>
      <c r="BH596" s="227">
        <f>IF(N596="sníž. přenesená",J596,0)</f>
        <v>0</v>
      </c>
      <c r="BI596" s="227">
        <f>IF(N596="nulová",J596,0)</f>
        <v>0</v>
      </c>
      <c r="BJ596" s="17" t="s">
        <v>84</v>
      </c>
      <c r="BK596" s="227">
        <f>ROUND(I596*H596,2)</f>
        <v>0</v>
      </c>
      <c r="BL596" s="17" t="s">
        <v>263</v>
      </c>
      <c r="BM596" s="226" t="s">
        <v>1346</v>
      </c>
    </row>
    <row r="597" s="12" customFormat="1" ht="22.8" customHeight="1">
      <c r="A597" s="12"/>
      <c r="B597" s="198"/>
      <c r="C597" s="199"/>
      <c r="D597" s="200" t="s">
        <v>76</v>
      </c>
      <c r="E597" s="212" t="s">
        <v>1347</v>
      </c>
      <c r="F597" s="212" t="s">
        <v>1347</v>
      </c>
      <c r="G597" s="199"/>
      <c r="H597" s="199"/>
      <c r="I597" s="202"/>
      <c r="J597" s="213">
        <f>BK597</f>
        <v>0</v>
      </c>
      <c r="K597" s="199"/>
      <c r="L597" s="204"/>
      <c r="M597" s="205"/>
      <c r="N597" s="206"/>
      <c r="O597" s="206"/>
      <c r="P597" s="207">
        <f>SUM(P598:P599)</f>
        <v>0</v>
      </c>
      <c r="Q597" s="206"/>
      <c r="R597" s="207">
        <f>SUM(R598:R599)</f>
        <v>0</v>
      </c>
      <c r="S597" s="206"/>
      <c r="T597" s="208">
        <f>SUM(T598:T599)</f>
        <v>0</v>
      </c>
      <c r="U597" s="12"/>
      <c r="V597" s="12"/>
      <c r="W597" s="12"/>
      <c r="X597" s="12"/>
      <c r="Y597" s="12"/>
      <c r="Z597" s="12"/>
      <c r="AA597" s="12"/>
      <c r="AB597" s="12"/>
      <c r="AC597" s="12"/>
      <c r="AD597" s="12"/>
      <c r="AE597" s="12"/>
      <c r="AR597" s="209" t="s">
        <v>84</v>
      </c>
      <c r="AT597" s="210" t="s">
        <v>76</v>
      </c>
      <c r="AU597" s="210" t="s">
        <v>84</v>
      </c>
      <c r="AY597" s="209" t="s">
        <v>194</v>
      </c>
      <c r="BK597" s="211">
        <f>SUM(BK598:BK599)</f>
        <v>0</v>
      </c>
    </row>
    <row r="598" s="2" customFormat="1" ht="16.5" customHeight="1">
      <c r="A598" s="39"/>
      <c r="B598" s="40"/>
      <c r="C598" s="214" t="s">
        <v>1348</v>
      </c>
      <c r="D598" s="214" t="s">
        <v>197</v>
      </c>
      <c r="E598" s="215" t="s">
        <v>1349</v>
      </c>
      <c r="F598" s="216" t="s">
        <v>1350</v>
      </c>
      <c r="G598" s="217" t="s">
        <v>262</v>
      </c>
      <c r="H598" s="218">
        <v>6</v>
      </c>
      <c r="I598" s="219"/>
      <c r="J598" s="220">
        <f>ROUND(I598*H598,2)</f>
        <v>0</v>
      </c>
      <c r="K598" s="216" t="s">
        <v>32</v>
      </c>
      <c r="L598" s="221"/>
      <c r="M598" s="222" t="s">
        <v>32</v>
      </c>
      <c r="N598" s="223" t="s">
        <v>48</v>
      </c>
      <c r="O598" s="85"/>
      <c r="P598" s="224">
        <f>O598*H598</f>
        <v>0</v>
      </c>
      <c r="Q598" s="224">
        <v>0</v>
      </c>
      <c r="R598" s="224">
        <f>Q598*H598</f>
        <v>0</v>
      </c>
      <c r="S598" s="224">
        <v>0</v>
      </c>
      <c r="T598" s="225">
        <f>S598*H598</f>
        <v>0</v>
      </c>
      <c r="U598" s="39"/>
      <c r="V598" s="39"/>
      <c r="W598" s="39"/>
      <c r="X598" s="39"/>
      <c r="Y598" s="39"/>
      <c r="Z598" s="39"/>
      <c r="AA598" s="39"/>
      <c r="AB598" s="39"/>
      <c r="AC598" s="39"/>
      <c r="AD598" s="39"/>
      <c r="AE598" s="39"/>
      <c r="AR598" s="226" t="s">
        <v>524</v>
      </c>
      <c r="AT598" s="226" t="s">
        <v>197</v>
      </c>
      <c r="AU598" s="226" t="s">
        <v>86</v>
      </c>
      <c r="AY598" s="17" t="s">
        <v>194</v>
      </c>
      <c r="BE598" s="227">
        <f>IF(N598="základní",J598,0)</f>
        <v>0</v>
      </c>
      <c r="BF598" s="227">
        <f>IF(N598="snížená",J598,0)</f>
        <v>0</v>
      </c>
      <c r="BG598" s="227">
        <f>IF(N598="zákl. přenesená",J598,0)</f>
        <v>0</v>
      </c>
      <c r="BH598" s="227">
        <f>IF(N598="sníž. přenesená",J598,0)</f>
        <v>0</v>
      </c>
      <c r="BI598" s="227">
        <f>IF(N598="nulová",J598,0)</f>
        <v>0</v>
      </c>
      <c r="BJ598" s="17" t="s">
        <v>84</v>
      </c>
      <c r="BK598" s="227">
        <f>ROUND(I598*H598,2)</f>
        <v>0</v>
      </c>
      <c r="BL598" s="17" t="s">
        <v>524</v>
      </c>
      <c r="BM598" s="226" t="s">
        <v>1351</v>
      </c>
    </row>
    <row r="599" s="2" customFormat="1" ht="16.5" customHeight="1">
      <c r="A599" s="39"/>
      <c r="B599" s="40"/>
      <c r="C599" s="261" t="s">
        <v>1352</v>
      </c>
      <c r="D599" s="261" t="s">
        <v>222</v>
      </c>
      <c r="E599" s="262" t="s">
        <v>1353</v>
      </c>
      <c r="F599" s="263" t="s">
        <v>1354</v>
      </c>
      <c r="G599" s="264" t="s">
        <v>262</v>
      </c>
      <c r="H599" s="265">
        <v>6</v>
      </c>
      <c r="I599" s="266"/>
      <c r="J599" s="267">
        <f>ROUND(I599*H599,2)</f>
        <v>0</v>
      </c>
      <c r="K599" s="263" t="s">
        <v>32</v>
      </c>
      <c r="L599" s="45"/>
      <c r="M599" s="268" t="s">
        <v>32</v>
      </c>
      <c r="N599" s="269" t="s">
        <v>48</v>
      </c>
      <c r="O599" s="85"/>
      <c r="P599" s="224">
        <f>O599*H599</f>
        <v>0</v>
      </c>
      <c r="Q599" s="224">
        <v>0</v>
      </c>
      <c r="R599" s="224">
        <f>Q599*H599</f>
        <v>0</v>
      </c>
      <c r="S599" s="224">
        <v>0</v>
      </c>
      <c r="T599" s="225">
        <f>S599*H599</f>
        <v>0</v>
      </c>
      <c r="U599" s="39"/>
      <c r="V599" s="39"/>
      <c r="W599" s="39"/>
      <c r="X599" s="39"/>
      <c r="Y599" s="39"/>
      <c r="Z599" s="39"/>
      <c r="AA599" s="39"/>
      <c r="AB599" s="39"/>
      <c r="AC599" s="39"/>
      <c r="AD599" s="39"/>
      <c r="AE599" s="39"/>
      <c r="AR599" s="226" t="s">
        <v>208</v>
      </c>
      <c r="AT599" s="226" t="s">
        <v>222</v>
      </c>
      <c r="AU599" s="226" t="s">
        <v>86</v>
      </c>
      <c r="AY599" s="17" t="s">
        <v>194</v>
      </c>
      <c r="BE599" s="227">
        <f>IF(N599="základní",J599,0)</f>
        <v>0</v>
      </c>
      <c r="BF599" s="227">
        <f>IF(N599="snížená",J599,0)</f>
        <v>0</v>
      </c>
      <c r="BG599" s="227">
        <f>IF(N599="zákl. přenesená",J599,0)</f>
        <v>0</v>
      </c>
      <c r="BH599" s="227">
        <f>IF(N599="sníž. přenesená",J599,0)</f>
        <v>0</v>
      </c>
      <c r="BI599" s="227">
        <f>IF(N599="nulová",J599,0)</f>
        <v>0</v>
      </c>
      <c r="BJ599" s="17" t="s">
        <v>84</v>
      </c>
      <c r="BK599" s="227">
        <f>ROUND(I599*H599,2)</f>
        <v>0</v>
      </c>
      <c r="BL599" s="17" t="s">
        <v>208</v>
      </c>
      <c r="BM599" s="226" t="s">
        <v>1355</v>
      </c>
    </row>
    <row r="600" s="12" customFormat="1" ht="25.92" customHeight="1">
      <c r="A600" s="12"/>
      <c r="B600" s="198"/>
      <c r="C600" s="199"/>
      <c r="D600" s="200" t="s">
        <v>76</v>
      </c>
      <c r="E600" s="201" t="s">
        <v>1356</v>
      </c>
      <c r="F600" s="201" t="s">
        <v>1357</v>
      </c>
      <c r="G600" s="199"/>
      <c r="H600" s="199"/>
      <c r="I600" s="202"/>
      <c r="J600" s="203">
        <f>BK600</f>
        <v>0</v>
      </c>
      <c r="K600" s="199"/>
      <c r="L600" s="204"/>
      <c r="M600" s="205"/>
      <c r="N600" s="206"/>
      <c r="O600" s="206"/>
      <c r="P600" s="207">
        <f>SUM(P601:P613)</f>
        <v>0</v>
      </c>
      <c r="Q600" s="206"/>
      <c r="R600" s="207">
        <f>SUM(R601:R613)</f>
        <v>0</v>
      </c>
      <c r="S600" s="206"/>
      <c r="T600" s="208">
        <f>SUM(T601:T613)</f>
        <v>0</v>
      </c>
      <c r="U600" s="12"/>
      <c r="V600" s="12"/>
      <c r="W600" s="12"/>
      <c r="X600" s="12"/>
      <c r="Y600" s="12"/>
      <c r="Z600" s="12"/>
      <c r="AA600" s="12"/>
      <c r="AB600" s="12"/>
      <c r="AC600" s="12"/>
      <c r="AD600" s="12"/>
      <c r="AE600" s="12"/>
      <c r="AR600" s="209" t="s">
        <v>208</v>
      </c>
      <c r="AT600" s="210" t="s">
        <v>76</v>
      </c>
      <c r="AU600" s="210" t="s">
        <v>77</v>
      </c>
      <c r="AY600" s="209" t="s">
        <v>194</v>
      </c>
      <c r="BK600" s="211">
        <f>SUM(BK601:BK613)</f>
        <v>0</v>
      </c>
    </row>
    <row r="601" s="2" customFormat="1" ht="37.8" customHeight="1">
      <c r="A601" s="39"/>
      <c r="B601" s="40"/>
      <c r="C601" s="261" t="s">
        <v>1358</v>
      </c>
      <c r="D601" s="261" t="s">
        <v>222</v>
      </c>
      <c r="E601" s="262" t="s">
        <v>1359</v>
      </c>
      <c r="F601" s="263" t="s">
        <v>1360</v>
      </c>
      <c r="G601" s="264" t="s">
        <v>262</v>
      </c>
      <c r="H601" s="265">
        <v>9</v>
      </c>
      <c r="I601" s="266"/>
      <c r="J601" s="267">
        <f>ROUND(I601*H601,2)</f>
        <v>0</v>
      </c>
      <c r="K601" s="263" t="s">
        <v>200</v>
      </c>
      <c r="L601" s="45"/>
      <c r="M601" s="268" t="s">
        <v>32</v>
      </c>
      <c r="N601" s="269" t="s">
        <v>48</v>
      </c>
      <c r="O601" s="85"/>
      <c r="P601" s="224">
        <f>O601*H601</f>
        <v>0</v>
      </c>
      <c r="Q601" s="224">
        <v>0</v>
      </c>
      <c r="R601" s="224">
        <f>Q601*H601</f>
        <v>0</v>
      </c>
      <c r="S601" s="224">
        <v>0</v>
      </c>
      <c r="T601" s="225">
        <f>S601*H601</f>
        <v>0</v>
      </c>
      <c r="U601" s="39"/>
      <c r="V601" s="39"/>
      <c r="W601" s="39"/>
      <c r="X601" s="39"/>
      <c r="Y601" s="39"/>
      <c r="Z601" s="39"/>
      <c r="AA601" s="39"/>
      <c r="AB601" s="39"/>
      <c r="AC601" s="39"/>
      <c r="AD601" s="39"/>
      <c r="AE601" s="39"/>
      <c r="AR601" s="226" t="s">
        <v>1361</v>
      </c>
      <c r="AT601" s="226" t="s">
        <v>222</v>
      </c>
      <c r="AU601" s="226" t="s">
        <v>84</v>
      </c>
      <c r="AY601" s="17" t="s">
        <v>194</v>
      </c>
      <c r="BE601" s="227">
        <f>IF(N601="základní",J601,0)</f>
        <v>0</v>
      </c>
      <c r="BF601" s="227">
        <f>IF(N601="snížená",J601,0)</f>
        <v>0</v>
      </c>
      <c r="BG601" s="227">
        <f>IF(N601="zákl. přenesená",J601,0)</f>
        <v>0</v>
      </c>
      <c r="BH601" s="227">
        <f>IF(N601="sníž. přenesená",J601,0)</f>
        <v>0</v>
      </c>
      <c r="BI601" s="227">
        <f>IF(N601="nulová",J601,0)</f>
        <v>0</v>
      </c>
      <c r="BJ601" s="17" t="s">
        <v>84</v>
      </c>
      <c r="BK601" s="227">
        <f>ROUND(I601*H601,2)</f>
        <v>0</v>
      </c>
      <c r="BL601" s="17" t="s">
        <v>1361</v>
      </c>
      <c r="BM601" s="226" t="s">
        <v>1362</v>
      </c>
    </row>
    <row r="602" s="13" customFormat="1">
      <c r="A602" s="13"/>
      <c r="B602" s="228"/>
      <c r="C602" s="229"/>
      <c r="D602" s="230" t="s">
        <v>204</v>
      </c>
      <c r="E602" s="231" t="s">
        <v>32</v>
      </c>
      <c r="F602" s="232" t="s">
        <v>1363</v>
      </c>
      <c r="G602" s="229"/>
      <c r="H602" s="231" t="s">
        <v>32</v>
      </c>
      <c r="I602" s="233"/>
      <c r="J602" s="229"/>
      <c r="K602" s="229"/>
      <c r="L602" s="234"/>
      <c r="M602" s="235"/>
      <c r="N602" s="236"/>
      <c r="O602" s="236"/>
      <c r="P602" s="236"/>
      <c r="Q602" s="236"/>
      <c r="R602" s="236"/>
      <c r="S602" s="236"/>
      <c r="T602" s="237"/>
      <c r="U602" s="13"/>
      <c r="V602" s="13"/>
      <c r="W602" s="13"/>
      <c r="X602" s="13"/>
      <c r="Y602" s="13"/>
      <c r="Z602" s="13"/>
      <c r="AA602" s="13"/>
      <c r="AB602" s="13"/>
      <c r="AC602" s="13"/>
      <c r="AD602" s="13"/>
      <c r="AE602" s="13"/>
      <c r="AT602" s="238" t="s">
        <v>204</v>
      </c>
      <c r="AU602" s="238" t="s">
        <v>84</v>
      </c>
      <c r="AV602" s="13" t="s">
        <v>84</v>
      </c>
      <c r="AW602" s="13" t="s">
        <v>39</v>
      </c>
      <c r="AX602" s="13" t="s">
        <v>77</v>
      </c>
      <c r="AY602" s="238" t="s">
        <v>194</v>
      </c>
    </row>
    <row r="603" s="13" customFormat="1">
      <c r="A603" s="13"/>
      <c r="B603" s="228"/>
      <c r="C603" s="229"/>
      <c r="D603" s="230" t="s">
        <v>204</v>
      </c>
      <c r="E603" s="231" t="s">
        <v>32</v>
      </c>
      <c r="F603" s="232" t="s">
        <v>1364</v>
      </c>
      <c r="G603" s="229"/>
      <c r="H603" s="231" t="s">
        <v>32</v>
      </c>
      <c r="I603" s="233"/>
      <c r="J603" s="229"/>
      <c r="K603" s="229"/>
      <c r="L603" s="234"/>
      <c r="M603" s="235"/>
      <c r="N603" s="236"/>
      <c r="O603" s="236"/>
      <c r="P603" s="236"/>
      <c r="Q603" s="236"/>
      <c r="R603" s="236"/>
      <c r="S603" s="236"/>
      <c r="T603" s="237"/>
      <c r="U603" s="13"/>
      <c r="V603" s="13"/>
      <c r="W603" s="13"/>
      <c r="X603" s="13"/>
      <c r="Y603" s="13"/>
      <c r="Z603" s="13"/>
      <c r="AA603" s="13"/>
      <c r="AB603" s="13"/>
      <c r="AC603" s="13"/>
      <c r="AD603" s="13"/>
      <c r="AE603" s="13"/>
      <c r="AT603" s="238" t="s">
        <v>204</v>
      </c>
      <c r="AU603" s="238" t="s">
        <v>84</v>
      </c>
      <c r="AV603" s="13" t="s">
        <v>84</v>
      </c>
      <c r="AW603" s="13" t="s">
        <v>39</v>
      </c>
      <c r="AX603" s="13" t="s">
        <v>77</v>
      </c>
      <c r="AY603" s="238" t="s">
        <v>194</v>
      </c>
    </row>
    <row r="604" s="13" customFormat="1">
      <c r="A604" s="13"/>
      <c r="B604" s="228"/>
      <c r="C604" s="229"/>
      <c r="D604" s="230" t="s">
        <v>204</v>
      </c>
      <c r="E604" s="231" t="s">
        <v>32</v>
      </c>
      <c r="F604" s="232" t="s">
        <v>1365</v>
      </c>
      <c r="G604" s="229"/>
      <c r="H604" s="231" t="s">
        <v>32</v>
      </c>
      <c r="I604" s="233"/>
      <c r="J604" s="229"/>
      <c r="K604" s="229"/>
      <c r="L604" s="234"/>
      <c r="M604" s="235"/>
      <c r="N604" s="236"/>
      <c r="O604" s="236"/>
      <c r="P604" s="236"/>
      <c r="Q604" s="236"/>
      <c r="R604" s="236"/>
      <c r="S604" s="236"/>
      <c r="T604" s="237"/>
      <c r="U604" s="13"/>
      <c r="V604" s="13"/>
      <c r="W604" s="13"/>
      <c r="X604" s="13"/>
      <c r="Y604" s="13"/>
      <c r="Z604" s="13"/>
      <c r="AA604" s="13"/>
      <c r="AB604" s="13"/>
      <c r="AC604" s="13"/>
      <c r="AD604" s="13"/>
      <c r="AE604" s="13"/>
      <c r="AT604" s="238" t="s">
        <v>204</v>
      </c>
      <c r="AU604" s="238" t="s">
        <v>84</v>
      </c>
      <c r="AV604" s="13" t="s">
        <v>84</v>
      </c>
      <c r="AW604" s="13" t="s">
        <v>39</v>
      </c>
      <c r="AX604" s="13" t="s">
        <v>77</v>
      </c>
      <c r="AY604" s="238" t="s">
        <v>194</v>
      </c>
    </row>
    <row r="605" s="14" customFormat="1">
      <c r="A605" s="14"/>
      <c r="B605" s="239"/>
      <c r="C605" s="240"/>
      <c r="D605" s="230" t="s">
        <v>204</v>
      </c>
      <c r="E605" s="241" t="s">
        <v>32</v>
      </c>
      <c r="F605" s="242" t="s">
        <v>229</v>
      </c>
      <c r="G605" s="240"/>
      <c r="H605" s="243">
        <v>6</v>
      </c>
      <c r="I605" s="244"/>
      <c r="J605" s="240"/>
      <c r="K605" s="240"/>
      <c r="L605" s="245"/>
      <c r="M605" s="246"/>
      <c r="N605" s="247"/>
      <c r="O605" s="247"/>
      <c r="P605" s="247"/>
      <c r="Q605" s="247"/>
      <c r="R605" s="247"/>
      <c r="S605" s="247"/>
      <c r="T605" s="248"/>
      <c r="U605" s="14"/>
      <c r="V605" s="14"/>
      <c r="W605" s="14"/>
      <c r="X605" s="14"/>
      <c r="Y605" s="14"/>
      <c r="Z605" s="14"/>
      <c r="AA605" s="14"/>
      <c r="AB605" s="14"/>
      <c r="AC605" s="14"/>
      <c r="AD605" s="14"/>
      <c r="AE605" s="14"/>
      <c r="AT605" s="249" t="s">
        <v>204</v>
      </c>
      <c r="AU605" s="249" t="s">
        <v>84</v>
      </c>
      <c r="AV605" s="14" t="s">
        <v>86</v>
      </c>
      <c r="AW605" s="14" t="s">
        <v>39</v>
      </c>
      <c r="AX605" s="14" t="s">
        <v>77</v>
      </c>
      <c r="AY605" s="249" t="s">
        <v>194</v>
      </c>
    </row>
    <row r="606" s="13" customFormat="1">
      <c r="A606" s="13"/>
      <c r="B606" s="228"/>
      <c r="C606" s="229"/>
      <c r="D606" s="230" t="s">
        <v>204</v>
      </c>
      <c r="E606" s="231" t="s">
        <v>32</v>
      </c>
      <c r="F606" s="232" t="s">
        <v>1366</v>
      </c>
      <c r="G606" s="229"/>
      <c r="H606" s="231" t="s">
        <v>32</v>
      </c>
      <c r="I606" s="233"/>
      <c r="J606" s="229"/>
      <c r="K606" s="229"/>
      <c r="L606" s="234"/>
      <c r="M606" s="235"/>
      <c r="N606" s="236"/>
      <c r="O606" s="236"/>
      <c r="P606" s="236"/>
      <c r="Q606" s="236"/>
      <c r="R606" s="236"/>
      <c r="S606" s="236"/>
      <c r="T606" s="237"/>
      <c r="U606" s="13"/>
      <c r="V606" s="13"/>
      <c r="W606" s="13"/>
      <c r="X606" s="13"/>
      <c r="Y606" s="13"/>
      <c r="Z606" s="13"/>
      <c r="AA606" s="13"/>
      <c r="AB606" s="13"/>
      <c r="AC606" s="13"/>
      <c r="AD606" s="13"/>
      <c r="AE606" s="13"/>
      <c r="AT606" s="238" t="s">
        <v>204</v>
      </c>
      <c r="AU606" s="238" t="s">
        <v>84</v>
      </c>
      <c r="AV606" s="13" t="s">
        <v>84</v>
      </c>
      <c r="AW606" s="13" t="s">
        <v>39</v>
      </c>
      <c r="AX606" s="13" t="s">
        <v>77</v>
      </c>
      <c r="AY606" s="238" t="s">
        <v>194</v>
      </c>
    </row>
    <row r="607" s="13" customFormat="1">
      <c r="A607" s="13"/>
      <c r="B607" s="228"/>
      <c r="C607" s="229"/>
      <c r="D607" s="230" t="s">
        <v>204</v>
      </c>
      <c r="E607" s="231" t="s">
        <v>32</v>
      </c>
      <c r="F607" s="232" t="s">
        <v>1367</v>
      </c>
      <c r="G607" s="229"/>
      <c r="H607" s="231" t="s">
        <v>32</v>
      </c>
      <c r="I607" s="233"/>
      <c r="J607" s="229"/>
      <c r="K607" s="229"/>
      <c r="L607" s="234"/>
      <c r="M607" s="235"/>
      <c r="N607" s="236"/>
      <c r="O607" s="236"/>
      <c r="P607" s="236"/>
      <c r="Q607" s="236"/>
      <c r="R607" s="236"/>
      <c r="S607" s="236"/>
      <c r="T607" s="237"/>
      <c r="U607" s="13"/>
      <c r="V607" s="13"/>
      <c r="W607" s="13"/>
      <c r="X607" s="13"/>
      <c r="Y607" s="13"/>
      <c r="Z607" s="13"/>
      <c r="AA607" s="13"/>
      <c r="AB607" s="13"/>
      <c r="AC607" s="13"/>
      <c r="AD607" s="13"/>
      <c r="AE607" s="13"/>
      <c r="AT607" s="238" t="s">
        <v>204</v>
      </c>
      <c r="AU607" s="238" t="s">
        <v>84</v>
      </c>
      <c r="AV607" s="13" t="s">
        <v>84</v>
      </c>
      <c r="AW607" s="13" t="s">
        <v>39</v>
      </c>
      <c r="AX607" s="13" t="s">
        <v>77</v>
      </c>
      <c r="AY607" s="238" t="s">
        <v>194</v>
      </c>
    </row>
    <row r="608" s="14" customFormat="1">
      <c r="A608" s="14"/>
      <c r="B608" s="239"/>
      <c r="C608" s="240"/>
      <c r="D608" s="230" t="s">
        <v>204</v>
      </c>
      <c r="E608" s="241" t="s">
        <v>32</v>
      </c>
      <c r="F608" s="242" t="s">
        <v>193</v>
      </c>
      <c r="G608" s="240"/>
      <c r="H608" s="243">
        <v>3</v>
      </c>
      <c r="I608" s="244"/>
      <c r="J608" s="240"/>
      <c r="K608" s="240"/>
      <c r="L608" s="245"/>
      <c r="M608" s="246"/>
      <c r="N608" s="247"/>
      <c r="O608" s="247"/>
      <c r="P608" s="247"/>
      <c r="Q608" s="247"/>
      <c r="R608" s="247"/>
      <c r="S608" s="247"/>
      <c r="T608" s="248"/>
      <c r="U608" s="14"/>
      <c r="V608" s="14"/>
      <c r="W608" s="14"/>
      <c r="X608" s="14"/>
      <c r="Y608" s="14"/>
      <c r="Z608" s="14"/>
      <c r="AA608" s="14"/>
      <c r="AB608" s="14"/>
      <c r="AC608" s="14"/>
      <c r="AD608" s="14"/>
      <c r="AE608" s="14"/>
      <c r="AT608" s="249" t="s">
        <v>204</v>
      </c>
      <c r="AU608" s="249" t="s">
        <v>84</v>
      </c>
      <c r="AV608" s="14" t="s">
        <v>86</v>
      </c>
      <c r="AW608" s="14" t="s">
        <v>39</v>
      </c>
      <c r="AX608" s="14" t="s">
        <v>77</v>
      </c>
      <c r="AY608" s="249" t="s">
        <v>194</v>
      </c>
    </row>
    <row r="609" s="15" customFormat="1">
      <c r="A609" s="15"/>
      <c r="B609" s="250"/>
      <c r="C609" s="251"/>
      <c r="D609" s="230" t="s">
        <v>204</v>
      </c>
      <c r="E609" s="252" t="s">
        <v>32</v>
      </c>
      <c r="F609" s="253" t="s">
        <v>207</v>
      </c>
      <c r="G609" s="251"/>
      <c r="H609" s="254">
        <v>9</v>
      </c>
      <c r="I609" s="255"/>
      <c r="J609" s="251"/>
      <c r="K609" s="251"/>
      <c r="L609" s="256"/>
      <c r="M609" s="257"/>
      <c r="N609" s="258"/>
      <c r="O609" s="258"/>
      <c r="P609" s="258"/>
      <c r="Q609" s="258"/>
      <c r="R609" s="258"/>
      <c r="S609" s="258"/>
      <c r="T609" s="259"/>
      <c r="U609" s="15"/>
      <c r="V609" s="15"/>
      <c r="W609" s="15"/>
      <c r="X609" s="15"/>
      <c r="Y609" s="15"/>
      <c r="Z609" s="15"/>
      <c r="AA609" s="15"/>
      <c r="AB609" s="15"/>
      <c r="AC609" s="15"/>
      <c r="AD609" s="15"/>
      <c r="AE609" s="15"/>
      <c r="AT609" s="260" t="s">
        <v>204</v>
      </c>
      <c r="AU609" s="260" t="s">
        <v>84</v>
      </c>
      <c r="AV609" s="15" t="s">
        <v>208</v>
      </c>
      <c r="AW609" s="15" t="s">
        <v>39</v>
      </c>
      <c r="AX609" s="15" t="s">
        <v>84</v>
      </c>
      <c r="AY609" s="260" t="s">
        <v>194</v>
      </c>
    </row>
    <row r="610" s="2" customFormat="1" ht="33" customHeight="1">
      <c r="A610" s="39"/>
      <c r="B610" s="40"/>
      <c r="C610" s="261" t="s">
        <v>1368</v>
      </c>
      <c r="D610" s="261" t="s">
        <v>222</v>
      </c>
      <c r="E610" s="262" t="s">
        <v>1369</v>
      </c>
      <c r="F610" s="263" t="s">
        <v>1370</v>
      </c>
      <c r="G610" s="264" t="s">
        <v>262</v>
      </c>
      <c r="H610" s="265">
        <v>9</v>
      </c>
      <c r="I610" s="266"/>
      <c r="J610" s="267">
        <f>ROUND(I610*H610,2)</f>
        <v>0</v>
      </c>
      <c r="K610" s="263" t="s">
        <v>200</v>
      </c>
      <c r="L610" s="45"/>
      <c r="M610" s="268" t="s">
        <v>32</v>
      </c>
      <c r="N610" s="269" t="s">
        <v>48</v>
      </c>
      <c r="O610" s="85"/>
      <c r="P610" s="224">
        <f>O610*H610</f>
        <v>0</v>
      </c>
      <c r="Q610" s="224">
        <v>0</v>
      </c>
      <c r="R610" s="224">
        <f>Q610*H610</f>
        <v>0</v>
      </c>
      <c r="S610" s="224">
        <v>0</v>
      </c>
      <c r="T610" s="225">
        <f>S610*H610</f>
        <v>0</v>
      </c>
      <c r="U610" s="39"/>
      <c r="V610" s="39"/>
      <c r="W610" s="39"/>
      <c r="X610" s="39"/>
      <c r="Y610" s="39"/>
      <c r="Z610" s="39"/>
      <c r="AA610" s="39"/>
      <c r="AB610" s="39"/>
      <c r="AC610" s="39"/>
      <c r="AD610" s="39"/>
      <c r="AE610" s="39"/>
      <c r="AR610" s="226" t="s">
        <v>1361</v>
      </c>
      <c r="AT610" s="226" t="s">
        <v>222</v>
      </c>
      <c r="AU610" s="226" t="s">
        <v>84</v>
      </c>
      <c r="AY610" s="17" t="s">
        <v>194</v>
      </c>
      <c r="BE610" s="227">
        <f>IF(N610="základní",J610,0)</f>
        <v>0</v>
      </c>
      <c r="BF610" s="227">
        <f>IF(N610="snížená",J610,0)</f>
        <v>0</v>
      </c>
      <c r="BG610" s="227">
        <f>IF(N610="zákl. přenesená",J610,0)</f>
        <v>0</v>
      </c>
      <c r="BH610" s="227">
        <f>IF(N610="sníž. přenesená",J610,0)</f>
        <v>0</v>
      </c>
      <c r="BI610" s="227">
        <f>IF(N610="nulová",J610,0)</f>
        <v>0</v>
      </c>
      <c r="BJ610" s="17" t="s">
        <v>84</v>
      </c>
      <c r="BK610" s="227">
        <f>ROUND(I610*H610,2)</f>
        <v>0</v>
      </c>
      <c r="BL610" s="17" t="s">
        <v>1361</v>
      </c>
      <c r="BM610" s="226" t="s">
        <v>1371</v>
      </c>
    </row>
    <row r="611" s="2" customFormat="1" ht="33" customHeight="1">
      <c r="A611" s="39"/>
      <c r="B611" s="40"/>
      <c r="C611" s="261" t="s">
        <v>1372</v>
      </c>
      <c r="D611" s="261" t="s">
        <v>222</v>
      </c>
      <c r="E611" s="262" t="s">
        <v>1373</v>
      </c>
      <c r="F611" s="263" t="s">
        <v>1374</v>
      </c>
      <c r="G611" s="264" t="s">
        <v>262</v>
      </c>
      <c r="H611" s="265">
        <v>9</v>
      </c>
      <c r="I611" s="266"/>
      <c r="J611" s="267">
        <f>ROUND(I611*H611,2)</f>
        <v>0</v>
      </c>
      <c r="K611" s="263" t="s">
        <v>200</v>
      </c>
      <c r="L611" s="45"/>
      <c r="M611" s="268" t="s">
        <v>32</v>
      </c>
      <c r="N611" s="269" t="s">
        <v>48</v>
      </c>
      <c r="O611" s="85"/>
      <c r="P611" s="224">
        <f>O611*H611</f>
        <v>0</v>
      </c>
      <c r="Q611" s="224">
        <v>0</v>
      </c>
      <c r="R611" s="224">
        <f>Q611*H611</f>
        <v>0</v>
      </c>
      <c r="S611" s="224">
        <v>0</v>
      </c>
      <c r="T611" s="225">
        <f>S611*H611</f>
        <v>0</v>
      </c>
      <c r="U611" s="39"/>
      <c r="V611" s="39"/>
      <c r="W611" s="39"/>
      <c r="X611" s="39"/>
      <c r="Y611" s="39"/>
      <c r="Z611" s="39"/>
      <c r="AA611" s="39"/>
      <c r="AB611" s="39"/>
      <c r="AC611" s="39"/>
      <c r="AD611" s="39"/>
      <c r="AE611" s="39"/>
      <c r="AR611" s="226" t="s">
        <v>1361</v>
      </c>
      <c r="AT611" s="226" t="s">
        <v>222</v>
      </c>
      <c r="AU611" s="226" t="s">
        <v>84</v>
      </c>
      <c r="AY611" s="17" t="s">
        <v>194</v>
      </c>
      <c r="BE611" s="227">
        <f>IF(N611="základní",J611,0)</f>
        <v>0</v>
      </c>
      <c r="BF611" s="227">
        <f>IF(N611="snížená",J611,0)</f>
        <v>0</v>
      </c>
      <c r="BG611" s="227">
        <f>IF(N611="zákl. přenesená",J611,0)</f>
        <v>0</v>
      </c>
      <c r="BH611" s="227">
        <f>IF(N611="sníž. přenesená",J611,0)</f>
        <v>0</v>
      </c>
      <c r="BI611" s="227">
        <f>IF(N611="nulová",J611,0)</f>
        <v>0</v>
      </c>
      <c r="BJ611" s="17" t="s">
        <v>84</v>
      </c>
      <c r="BK611" s="227">
        <f>ROUND(I611*H611,2)</f>
        <v>0</v>
      </c>
      <c r="BL611" s="17" t="s">
        <v>1361</v>
      </c>
      <c r="BM611" s="226" t="s">
        <v>1375</v>
      </c>
    </row>
    <row r="612" s="2" customFormat="1" ht="33" customHeight="1">
      <c r="A612" s="39"/>
      <c r="B612" s="40"/>
      <c r="C612" s="261" t="s">
        <v>201</v>
      </c>
      <c r="D612" s="261" t="s">
        <v>222</v>
      </c>
      <c r="E612" s="262" t="s">
        <v>1376</v>
      </c>
      <c r="F612" s="263" t="s">
        <v>1377</v>
      </c>
      <c r="G612" s="264" t="s">
        <v>262</v>
      </c>
      <c r="H612" s="265">
        <v>6</v>
      </c>
      <c r="I612" s="266"/>
      <c r="J612" s="267">
        <f>ROUND(I612*H612,2)</f>
        <v>0</v>
      </c>
      <c r="K612" s="263" t="s">
        <v>200</v>
      </c>
      <c r="L612" s="45"/>
      <c r="M612" s="268" t="s">
        <v>32</v>
      </c>
      <c r="N612" s="269" t="s">
        <v>48</v>
      </c>
      <c r="O612" s="85"/>
      <c r="P612" s="224">
        <f>O612*H612</f>
        <v>0</v>
      </c>
      <c r="Q612" s="224">
        <v>0</v>
      </c>
      <c r="R612" s="224">
        <f>Q612*H612</f>
        <v>0</v>
      </c>
      <c r="S612" s="224">
        <v>0</v>
      </c>
      <c r="T612" s="225">
        <f>S612*H612</f>
        <v>0</v>
      </c>
      <c r="U612" s="39"/>
      <c r="V612" s="39"/>
      <c r="W612" s="39"/>
      <c r="X612" s="39"/>
      <c r="Y612" s="39"/>
      <c r="Z612" s="39"/>
      <c r="AA612" s="39"/>
      <c r="AB612" s="39"/>
      <c r="AC612" s="39"/>
      <c r="AD612" s="39"/>
      <c r="AE612" s="39"/>
      <c r="AR612" s="226" t="s">
        <v>1361</v>
      </c>
      <c r="AT612" s="226" t="s">
        <v>222</v>
      </c>
      <c r="AU612" s="226" t="s">
        <v>84</v>
      </c>
      <c r="AY612" s="17" t="s">
        <v>194</v>
      </c>
      <c r="BE612" s="227">
        <f>IF(N612="základní",J612,0)</f>
        <v>0</v>
      </c>
      <c r="BF612" s="227">
        <f>IF(N612="snížená",J612,0)</f>
        <v>0</v>
      </c>
      <c r="BG612" s="227">
        <f>IF(N612="zákl. přenesená",J612,0)</f>
        <v>0</v>
      </c>
      <c r="BH612" s="227">
        <f>IF(N612="sníž. přenesená",J612,0)</f>
        <v>0</v>
      </c>
      <c r="BI612" s="227">
        <f>IF(N612="nulová",J612,0)</f>
        <v>0</v>
      </c>
      <c r="BJ612" s="17" t="s">
        <v>84</v>
      </c>
      <c r="BK612" s="227">
        <f>ROUND(I612*H612,2)</f>
        <v>0</v>
      </c>
      <c r="BL612" s="17" t="s">
        <v>1361</v>
      </c>
      <c r="BM612" s="226" t="s">
        <v>1378</v>
      </c>
    </row>
    <row r="613" s="2" customFormat="1" ht="37.8" customHeight="1">
      <c r="A613" s="39"/>
      <c r="B613" s="40"/>
      <c r="C613" s="261" t="s">
        <v>1379</v>
      </c>
      <c r="D613" s="261" t="s">
        <v>222</v>
      </c>
      <c r="E613" s="262" t="s">
        <v>1380</v>
      </c>
      <c r="F613" s="263" t="s">
        <v>1381</v>
      </c>
      <c r="G613" s="264" t="s">
        <v>262</v>
      </c>
      <c r="H613" s="265">
        <v>6</v>
      </c>
      <c r="I613" s="266"/>
      <c r="J613" s="267">
        <f>ROUND(I613*H613,2)</f>
        <v>0</v>
      </c>
      <c r="K613" s="263" t="s">
        <v>200</v>
      </c>
      <c r="L613" s="45"/>
      <c r="M613" s="274" t="s">
        <v>32</v>
      </c>
      <c r="N613" s="275" t="s">
        <v>48</v>
      </c>
      <c r="O613" s="276"/>
      <c r="P613" s="277">
        <f>O613*H613</f>
        <v>0</v>
      </c>
      <c r="Q613" s="277">
        <v>0</v>
      </c>
      <c r="R613" s="277">
        <f>Q613*H613</f>
        <v>0</v>
      </c>
      <c r="S613" s="277">
        <v>0</v>
      </c>
      <c r="T613" s="278">
        <f>S613*H613</f>
        <v>0</v>
      </c>
      <c r="U613" s="39"/>
      <c r="V613" s="39"/>
      <c r="W613" s="39"/>
      <c r="X613" s="39"/>
      <c r="Y613" s="39"/>
      <c r="Z613" s="39"/>
      <c r="AA613" s="39"/>
      <c r="AB613" s="39"/>
      <c r="AC613" s="39"/>
      <c r="AD613" s="39"/>
      <c r="AE613" s="39"/>
      <c r="AR613" s="226" t="s">
        <v>1361</v>
      </c>
      <c r="AT613" s="226" t="s">
        <v>222</v>
      </c>
      <c r="AU613" s="226" t="s">
        <v>84</v>
      </c>
      <c r="AY613" s="17" t="s">
        <v>194</v>
      </c>
      <c r="BE613" s="227">
        <f>IF(N613="základní",J613,0)</f>
        <v>0</v>
      </c>
      <c r="BF613" s="227">
        <f>IF(N613="snížená",J613,0)</f>
        <v>0</v>
      </c>
      <c r="BG613" s="227">
        <f>IF(N613="zákl. přenesená",J613,0)</f>
        <v>0</v>
      </c>
      <c r="BH613" s="227">
        <f>IF(N613="sníž. přenesená",J613,0)</f>
        <v>0</v>
      </c>
      <c r="BI613" s="227">
        <f>IF(N613="nulová",J613,0)</f>
        <v>0</v>
      </c>
      <c r="BJ613" s="17" t="s">
        <v>84</v>
      </c>
      <c r="BK613" s="227">
        <f>ROUND(I613*H613,2)</f>
        <v>0</v>
      </c>
      <c r="BL613" s="17" t="s">
        <v>1361</v>
      </c>
      <c r="BM613" s="226" t="s">
        <v>1382</v>
      </c>
    </row>
    <row r="614" s="2" customFormat="1" ht="6.96" customHeight="1">
      <c r="A614" s="39"/>
      <c r="B614" s="60"/>
      <c r="C614" s="61"/>
      <c r="D614" s="61"/>
      <c r="E614" s="61"/>
      <c r="F614" s="61"/>
      <c r="G614" s="61"/>
      <c r="H614" s="61"/>
      <c r="I614" s="61"/>
      <c r="J614" s="61"/>
      <c r="K614" s="61"/>
      <c r="L614" s="45"/>
      <c r="M614" s="39"/>
      <c r="O614" s="39"/>
      <c r="P614" s="39"/>
      <c r="Q614" s="39"/>
      <c r="R614" s="39"/>
      <c r="S614" s="39"/>
      <c r="T614" s="39"/>
      <c r="U614" s="39"/>
      <c r="V614" s="39"/>
      <c r="W614" s="39"/>
      <c r="X614" s="39"/>
      <c r="Y614" s="39"/>
      <c r="Z614" s="39"/>
      <c r="AA614" s="39"/>
      <c r="AB614" s="39"/>
      <c r="AC614" s="39"/>
      <c r="AD614" s="39"/>
      <c r="AE614" s="39"/>
    </row>
  </sheetData>
  <sheetProtection sheet="1" autoFilter="0" formatColumns="0" formatRows="0" objects="1" scenarios="1" spinCount="100000" saltValue="I77mvwv4hxgltlOsjCxie3E7FRCD3wuMLd3Lf8ILKHU7hnee3jJSH/WRxz/Q3Eu2uxSQ2dPCAUN42WDctHvnVw==" hashValue="Mm2d2Z8qIS2Ithe4mW3XNjzzRD6bzWKcYXmI3OwIwRb+U6R2a9fV+N88UYc0kklCBap5XLB6b4MxZvET8onlxw==" algorithmName="SHA-512" password="CC35"/>
  <autoFilter ref="C103:K613"/>
  <mergeCells count="12">
    <mergeCell ref="E7:H7"/>
    <mergeCell ref="E9:H9"/>
    <mergeCell ref="E11:H11"/>
    <mergeCell ref="E20:H20"/>
    <mergeCell ref="E29:H29"/>
    <mergeCell ref="E50:H50"/>
    <mergeCell ref="E52:H52"/>
    <mergeCell ref="E54:H54"/>
    <mergeCell ref="E92:H92"/>
    <mergeCell ref="E94:H94"/>
    <mergeCell ref="E96:H9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c r="AZ2" s="139" t="s">
        <v>827</v>
      </c>
      <c r="BA2" s="139" t="s">
        <v>1383</v>
      </c>
      <c r="BB2" s="139" t="s">
        <v>127</v>
      </c>
      <c r="BC2" s="139" t="s">
        <v>549</v>
      </c>
      <c r="BD2" s="139" t="s">
        <v>86</v>
      </c>
    </row>
    <row r="3" s="1" customFormat="1" ht="6.96" customHeight="1">
      <c r="B3" s="140"/>
      <c r="C3" s="141"/>
      <c r="D3" s="141"/>
      <c r="E3" s="141"/>
      <c r="F3" s="141"/>
      <c r="G3" s="141"/>
      <c r="H3" s="141"/>
      <c r="I3" s="141"/>
      <c r="J3" s="141"/>
      <c r="K3" s="141"/>
      <c r="L3" s="20"/>
      <c r="AT3" s="17" t="s">
        <v>86</v>
      </c>
      <c r="AZ3" s="139" t="s">
        <v>1349</v>
      </c>
      <c r="BA3" s="139" t="s">
        <v>1384</v>
      </c>
      <c r="BB3" s="139" t="s">
        <v>127</v>
      </c>
      <c r="BC3" s="139" t="s">
        <v>1385</v>
      </c>
      <c r="BD3" s="139" t="s">
        <v>86</v>
      </c>
    </row>
    <row r="4" s="1" customFormat="1" ht="24.96" customHeight="1">
      <c r="B4" s="20"/>
      <c r="D4" s="142" t="s">
        <v>132</v>
      </c>
      <c r="L4" s="20"/>
      <c r="M4" s="143" t="s">
        <v>10</v>
      </c>
      <c r="AT4" s="17" t="s">
        <v>4</v>
      </c>
      <c r="AZ4" s="139" t="s">
        <v>1353</v>
      </c>
      <c r="BA4" s="139" t="s">
        <v>1386</v>
      </c>
      <c r="BB4" s="139" t="s">
        <v>127</v>
      </c>
      <c r="BC4" s="139" t="s">
        <v>1387</v>
      </c>
      <c r="BD4" s="139" t="s">
        <v>86</v>
      </c>
    </row>
    <row r="5" s="1" customFormat="1" ht="6.96" customHeight="1">
      <c r="B5" s="20"/>
      <c r="L5" s="20"/>
      <c r="AZ5" s="139" t="s">
        <v>1388</v>
      </c>
      <c r="BA5" s="139" t="s">
        <v>1389</v>
      </c>
      <c r="BB5" s="139" t="s">
        <v>127</v>
      </c>
      <c r="BC5" s="139" t="s">
        <v>1212</v>
      </c>
      <c r="BD5" s="139" t="s">
        <v>86</v>
      </c>
    </row>
    <row r="6" s="1" customFormat="1" ht="12" customHeight="1">
      <c r="B6" s="20"/>
      <c r="D6" s="144" t="s">
        <v>16</v>
      </c>
      <c r="L6" s="20"/>
      <c r="AZ6" s="139" t="s">
        <v>1390</v>
      </c>
      <c r="BA6" s="139" t="s">
        <v>1391</v>
      </c>
      <c r="BB6" s="139" t="s">
        <v>127</v>
      </c>
      <c r="BC6" s="139" t="s">
        <v>1392</v>
      </c>
      <c r="BD6" s="139" t="s">
        <v>86</v>
      </c>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149</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1393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ROUND(J92,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ROUND((SUM(BE92:BE244)),  2)</f>
        <v>0</v>
      </c>
      <c r="G35" s="39"/>
      <c r="H35" s="39"/>
      <c r="I35" s="159">
        <v>0.20999999999999999</v>
      </c>
      <c r="J35" s="158">
        <f>ROUND(((SUM(BE92:BE244))*I35),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ROUND((SUM(BF92:BF244)),  2)</f>
        <v>0</v>
      </c>
      <c r="G36" s="39"/>
      <c r="H36" s="39"/>
      <c r="I36" s="159">
        <v>0.14999999999999999</v>
      </c>
      <c r="J36" s="158">
        <f>ROUND(((SUM(BF92:BF244))*I36),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ROUND((SUM(BG92:BG244)),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ROUND((SUM(BH92:BH244)),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ROUND((SUM(BI92:BI244)),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149</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02 - Zemní práce</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J92</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1394</v>
      </c>
      <c r="E64" s="179"/>
      <c r="F64" s="179"/>
      <c r="G64" s="179"/>
      <c r="H64" s="179"/>
      <c r="I64" s="179"/>
      <c r="J64" s="180">
        <f>J93</f>
        <v>0</v>
      </c>
      <c r="K64" s="177"/>
      <c r="L64" s="181"/>
      <c r="S64" s="9"/>
      <c r="T64" s="9"/>
      <c r="U64" s="9"/>
      <c r="V64" s="9"/>
      <c r="W64" s="9"/>
      <c r="X64" s="9"/>
      <c r="Y64" s="9"/>
      <c r="Z64" s="9"/>
      <c r="AA64" s="9"/>
      <c r="AB64" s="9"/>
      <c r="AC64" s="9"/>
      <c r="AD64" s="9"/>
      <c r="AE64" s="9"/>
    </row>
    <row r="65" hidden="1" s="10" customFormat="1" ht="19.92" customHeight="1">
      <c r="A65" s="10"/>
      <c r="B65" s="182"/>
      <c r="C65" s="126"/>
      <c r="D65" s="183" t="s">
        <v>1395</v>
      </c>
      <c r="E65" s="184"/>
      <c r="F65" s="184"/>
      <c r="G65" s="184"/>
      <c r="H65" s="184"/>
      <c r="I65" s="184"/>
      <c r="J65" s="185">
        <f>J94</f>
        <v>0</v>
      </c>
      <c r="K65" s="126"/>
      <c r="L65" s="186"/>
      <c r="S65" s="10"/>
      <c r="T65" s="10"/>
      <c r="U65" s="10"/>
      <c r="V65" s="10"/>
      <c r="W65" s="10"/>
      <c r="X65" s="10"/>
      <c r="Y65" s="10"/>
      <c r="Z65" s="10"/>
      <c r="AA65" s="10"/>
      <c r="AB65" s="10"/>
      <c r="AC65" s="10"/>
      <c r="AD65" s="10"/>
      <c r="AE65" s="10"/>
    </row>
    <row r="66" hidden="1" s="9" customFormat="1" ht="24.96" customHeight="1">
      <c r="A66" s="9"/>
      <c r="B66" s="176"/>
      <c r="C66" s="177"/>
      <c r="D66" s="178" t="s">
        <v>1396</v>
      </c>
      <c r="E66" s="179"/>
      <c r="F66" s="179"/>
      <c r="G66" s="179"/>
      <c r="H66" s="179"/>
      <c r="I66" s="179"/>
      <c r="J66" s="180">
        <f>J126</f>
        <v>0</v>
      </c>
      <c r="K66" s="177"/>
      <c r="L66" s="181"/>
      <c r="S66" s="9"/>
      <c r="T66" s="9"/>
      <c r="U66" s="9"/>
      <c r="V66" s="9"/>
      <c r="W66" s="9"/>
      <c r="X66" s="9"/>
      <c r="Y66" s="9"/>
      <c r="Z66" s="9"/>
      <c r="AA66" s="9"/>
      <c r="AB66" s="9"/>
      <c r="AC66" s="9"/>
      <c r="AD66" s="9"/>
      <c r="AE66" s="9"/>
    </row>
    <row r="67" hidden="1" s="10" customFormat="1" ht="19.92" customHeight="1">
      <c r="A67" s="10"/>
      <c r="B67" s="182"/>
      <c r="C67" s="126"/>
      <c r="D67" s="183" t="s">
        <v>1397</v>
      </c>
      <c r="E67" s="184"/>
      <c r="F67" s="184"/>
      <c r="G67" s="184"/>
      <c r="H67" s="184"/>
      <c r="I67" s="184"/>
      <c r="J67" s="185">
        <f>J127</f>
        <v>0</v>
      </c>
      <c r="K67" s="126"/>
      <c r="L67" s="186"/>
      <c r="S67" s="10"/>
      <c r="T67" s="10"/>
      <c r="U67" s="10"/>
      <c r="V67" s="10"/>
      <c r="W67" s="10"/>
      <c r="X67" s="10"/>
      <c r="Y67" s="10"/>
      <c r="Z67" s="10"/>
      <c r="AA67" s="10"/>
      <c r="AB67" s="10"/>
      <c r="AC67" s="10"/>
      <c r="AD67" s="10"/>
      <c r="AE67" s="10"/>
    </row>
    <row r="68" hidden="1" s="10" customFormat="1" ht="19.92" customHeight="1">
      <c r="A68" s="10"/>
      <c r="B68" s="182"/>
      <c r="C68" s="126"/>
      <c r="D68" s="183" t="s">
        <v>1398</v>
      </c>
      <c r="E68" s="184"/>
      <c r="F68" s="184"/>
      <c r="G68" s="184"/>
      <c r="H68" s="184"/>
      <c r="I68" s="184"/>
      <c r="J68" s="185">
        <f>J135</f>
        <v>0</v>
      </c>
      <c r="K68" s="126"/>
      <c r="L68" s="186"/>
      <c r="S68" s="10"/>
      <c r="T68" s="10"/>
      <c r="U68" s="10"/>
      <c r="V68" s="10"/>
      <c r="W68" s="10"/>
      <c r="X68" s="10"/>
      <c r="Y68" s="10"/>
      <c r="Z68" s="10"/>
      <c r="AA68" s="10"/>
      <c r="AB68" s="10"/>
      <c r="AC68" s="10"/>
      <c r="AD68" s="10"/>
      <c r="AE68" s="10"/>
    </row>
    <row r="69" hidden="1" s="9" customFormat="1" ht="24.96" customHeight="1">
      <c r="A69" s="9"/>
      <c r="B69" s="176"/>
      <c r="C69" s="177"/>
      <c r="D69" s="178" t="s">
        <v>1399</v>
      </c>
      <c r="E69" s="179"/>
      <c r="F69" s="179"/>
      <c r="G69" s="179"/>
      <c r="H69" s="179"/>
      <c r="I69" s="179"/>
      <c r="J69" s="180">
        <f>J163</f>
        <v>0</v>
      </c>
      <c r="K69" s="177"/>
      <c r="L69" s="181"/>
      <c r="S69" s="9"/>
      <c r="T69" s="9"/>
      <c r="U69" s="9"/>
      <c r="V69" s="9"/>
      <c r="W69" s="9"/>
      <c r="X69" s="9"/>
      <c r="Y69" s="9"/>
      <c r="Z69" s="9"/>
      <c r="AA69" s="9"/>
      <c r="AB69" s="9"/>
      <c r="AC69" s="9"/>
      <c r="AD69" s="9"/>
      <c r="AE69" s="9"/>
    </row>
    <row r="70" hidden="1" s="10" customFormat="1" ht="19.92" customHeight="1">
      <c r="A70" s="10"/>
      <c r="B70" s="182"/>
      <c r="C70" s="126"/>
      <c r="D70" s="183" t="s">
        <v>1400</v>
      </c>
      <c r="E70" s="184"/>
      <c r="F70" s="184"/>
      <c r="G70" s="184"/>
      <c r="H70" s="184"/>
      <c r="I70" s="184"/>
      <c r="J70" s="185">
        <f>J164</f>
        <v>0</v>
      </c>
      <c r="K70" s="126"/>
      <c r="L70" s="186"/>
      <c r="S70" s="10"/>
      <c r="T70" s="10"/>
      <c r="U70" s="10"/>
      <c r="V70" s="10"/>
      <c r="W70" s="10"/>
      <c r="X70" s="10"/>
      <c r="Y70" s="10"/>
      <c r="Z70" s="10"/>
      <c r="AA70" s="10"/>
      <c r="AB70" s="10"/>
      <c r="AC70" s="10"/>
      <c r="AD70" s="10"/>
      <c r="AE70" s="10"/>
    </row>
    <row r="71" hidden="1" s="2" customFormat="1" ht="21.84"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hidden="1" s="2" customFormat="1" ht="6.96" customHeight="1">
      <c r="A72" s="39"/>
      <c r="B72" s="60"/>
      <c r="C72" s="61"/>
      <c r="D72" s="61"/>
      <c r="E72" s="61"/>
      <c r="F72" s="61"/>
      <c r="G72" s="61"/>
      <c r="H72" s="61"/>
      <c r="I72" s="61"/>
      <c r="J72" s="61"/>
      <c r="K72" s="61"/>
      <c r="L72" s="146"/>
      <c r="S72" s="39"/>
      <c r="T72" s="39"/>
      <c r="U72" s="39"/>
      <c r="V72" s="39"/>
      <c r="W72" s="39"/>
      <c r="X72" s="39"/>
      <c r="Y72" s="39"/>
      <c r="Z72" s="39"/>
      <c r="AA72" s="39"/>
      <c r="AB72" s="39"/>
      <c r="AC72" s="39"/>
      <c r="AD72" s="39"/>
      <c r="AE72" s="39"/>
    </row>
    <row r="73" hidden="1"/>
    <row r="74" hidden="1"/>
    <row r="75" hidden="1"/>
    <row r="76" s="2" customFormat="1" ht="6.96" customHeight="1">
      <c r="A76" s="39"/>
      <c r="B76" s="62"/>
      <c r="C76" s="63"/>
      <c r="D76" s="63"/>
      <c r="E76" s="63"/>
      <c r="F76" s="63"/>
      <c r="G76" s="63"/>
      <c r="H76" s="63"/>
      <c r="I76" s="63"/>
      <c r="J76" s="63"/>
      <c r="K76" s="63"/>
      <c r="L76" s="146"/>
      <c r="S76" s="39"/>
      <c r="T76" s="39"/>
      <c r="U76" s="39"/>
      <c r="V76" s="39"/>
      <c r="W76" s="39"/>
      <c r="X76" s="39"/>
      <c r="Y76" s="39"/>
      <c r="Z76" s="39"/>
      <c r="AA76" s="39"/>
      <c r="AB76" s="39"/>
      <c r="AC76" s="39"/>
      <c r="AD76" s="39"/>
      <c r="AE76" s="39"/>
    </row>
    <row r="77" s="2" customFormat="1" ht="24.96" customHeight="1">
      <c r="A77" s="39"/>
      <c r="B77" s="40"/>
      <c r="C77" s="23" t="s">
        <v>178</v>
      </c>
      <c r="D77" s="41"/>
      <c r="E77" s="41"/>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2" t="s">
        <v>16</v>
      </c>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6.5" customHeight="1">
      <c r="A80" s="39"/>
      <c r="B80" s="40"/>
      <c r="C80" s="41"/>
      <c r="D80" s="41"/>
      <c r="E80" s="171" t="str">
        <f>E7</f>
        <v>Oprava zabezpečovacího zařízení v žst. Nový Bydžov</v>
      </c>
      <c r="F80" s="32"/>
      <c r="G80" s="32"/>
      <c r="H80" s="32"/>
      <c r="I80" s="41"/>
      <c r="J80" s="41"/>
      <c r="K80" s="41"/>
      <c r="L80" s="146"/>
      <c r="S80" s="39"/>
      <c r="T80" s="39"/>
      <c r="U80" s="39"/>
      <c r="V80" s="39"/>
      <c r="W80" s="39"/>
      <c r="X80" s="39"/>
      <c r="Y80" s="39"/>
      <c r="Z80" s="39"/>
      <c r="AA80" s="39"/>
      <c r="AB80" s="39"/>
      <c r="AC80" s="39"/>
      <c r="AD80" s="39"/>
      <c r="AE80" s="39"/>
    </row>
    <row r="81" s="1" customFormat="1" ht="12" customHeight="1">
      <c r="B81" s="21"/>
      <c r="C81" s="32" t="s">
        <v>145</v>
      </c>
      <c r="D81" s="22"/>
      <c r="E81" s="22"/>
      <c r="F81" s="22"/>
      <c r="G81" s="22"/>
      <c r="H81" s="22"/>
      <c r="I81" s="22"/>
      <c r="J81" s="22"/>
      <c r="K81" s="22"/>
      <c r="L81" s="20"/>
    </row>
    <row r="82" s="2" customFormat="1" ht="16.5" customHeight="1">
      <c r="A82" s="39"/>
      <c r="B82" s="40"/>
      <c r="C82" s="41"/>
      <c r="D82" s="41"/>
      <c r="E82" s="171" t="s">
        <v>149</v>
      </c>
      <c r="F82" s="41"/>
      <c r="G82" s="41"/>
      <c r="H82" s="41"/>
      <c r="I82" s="41"/>
      <c r="J82" s="41"/>
      <c r="K82" s="41"/>
      <c r="L82" s="146"/>
      <c r="S82" s="39"/>
      <c r="T82" s="39"/>
      <c r="U82" s="39"/>
      <c r="V82" s="39"/>
      <c r="W82" s="39"/>
      <c r="X82" s="39"/>
      <c r="Y82" s="39"/>
      <c r="Z82" s="39"/>
      <c r="AA82" s="39"/>
      <c r="AB82" s="39"/>
      <c r="AC82" s="39"/>
      <c r="AD82" s="39"/>
      <c r="AE82" s="39"/>
    </row>
    <row r="83" s="2" customFormat="1" ht="12" customHeight="1">
      <c r="A83" s="39"/>
      <c r="B83" s="40"/>
      <c r="C83" s="32" t="s">
        <v>153</v>
      </c>
      <c r="D83" s="41"/>
      <c r="E83" s="41"/>
      <c r="F83" s="41"/>
      <c r="G83" s="41"/>
      <c r="H83" s="41"/>
      <c r="I83" s="41"/>
      <c r="J83" s="41"/>
      <c r="K83" s="41"/>
      <c r="L83" s="146"/>
      <c r="S83" s="39"/>
      <c r="T83" s="39"/>
      <c r="U83" s="39"/>
      <c r="V83" s="39"/>
      <c r="W83" s="39"/>
      <c r="X83" s="39"/>
      <c r="Y83" s="39"/>
      <c r="Z83" s="39"/>
      <c r="AA83" s="39"/>
      <c r="AB83" s="39"/>
      <c r="AC83" s="39"/>
      <c r="AD83" s="39"/>
      <c r="AE83" s="39"/>
    </row>
    <row r="84" s="2" customFormat="1" ht="16.5" customHeight="1">
      <c r="A84" s="39"/>
      <c r="B84" s="40"/>
      <c r="C84" s="41"/>
      <c r="D84" s="41"/>
      <c r="E84" s="70" t="str">
        <f>E11</f>
        <v>02 - Zemní práce</v>
      </c>
      <c r="F84" s="41"/>
      <c r="G84" s="41"/>
      <c r="H84" s="41"/>
      <c r="I84" s="41"/>
      <c r="J84" s="41"/>
      <c r="K84" s="41"/>
      <c r="L84" s="146"/>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6"/>
      <c r="S85" s="39"/>
      <c r="T85" s="39"/>
      <c r="U85" s="39"/>
      <c r="V85" s="39"/>
      <c r="W85" s="39"/>
      <c r="X85" s="39"/>
      <c r="Y85" s="39"/>
      <c r="Z85" s="39"/>
      <c r="AA85" s="39"/>
      <c r="AB85" s="39"/>
      <c r="AC85" s="39"/>
      <c r="AD85" s="39"/>
      <c r="AE85" s="39"/>
    </row>
    <row r="86" s="2" customFormat="1" ht="12" customHeight="1">
      <c r="A86" s="39"/>
      <c r="B86" s="40"/>
      <c r="C86" s="32" t="s">
        <v>22</v>
      </c>
      <c r="D86" s="41"/>
      <c r="E86" s="41"/>
      <c r="F86" s="27" t="str">
        <f>F14</f>
        <v>žst. Nový Bydžov</v>
      </c>
      <c r="G86" s="41"/>
      <c r="H86" s="41"/>
      <c r="I86" s="32" t="s">
        <v>24</v>
      </c>
      <c r="J86" s="73" t="str">
        <f>IF(J14="","",J14)</f>
        <v>14. 6. 2023</v>
      </c>
      <c r="K86" s="41"/>
      <c r="L86" s="146"/>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46"/>
      <c r="S87" s="39"/>
      <c r="T87" s="39"/>
      <c r="U87" s="39"/>
      <c r="V87" s="39"/>
      <c r="W87" s="39"/>
      <c r="X87" s="39"/>
      <c r="Y87" s="39"/>
      <c r="Z87" s="39"/>
      <c r="AA87" s="39"/>
      <c r="AB87" s="39"/>
      <c r="AC87" s="39"/>
      <c r="AD87" s="39"/>
      <c r="AE87" s="39"/>
    </row>
    <row r="88" s="2" customFormat="1" ht="15.15" customHeight="1">
      <c r="A88" s="39"/>
      <c r="B88" s="40"/>
      <c r="C88" s="32" t="s">
        <v>30</v>
      </c>
      <c r="D88" s="41"/>
      <c r="E88" s="41"/>
      <c r="F88" s="27" t="str">
        <f>E17</f>
        <v>Správa železnic, s.o., Oblastní ředitelství HK</v>
      </c>
      <c r="G88" s="41"/>
      <c r="H88" s="41"/>
      <c r="I88" s="32" t="s">
        <v>37</v>
      </c>
      <c r="J88" s="37" t="str">
        <f>E23</f>
        <v>Signal Projekt s.r.o.</v>
      </c>
      <c r="K88" s="41"/>
      <c r="L88" s="146"/>
      <c r="S88" s="39"/>
      <c r="T88" s="39"/>
      <c r="U88" s="39"/>
      <c r="V88" s="39"/>
      <c r="W88" s="39"/>
      <c r="X88" s="39"/>
      <c r="Y88" s="39"/>
      <c r="Z88" s="39"/>
      <c r="AA88" s="39"/>
      <c r="AB88" s="39"/>
      <c r="AC88" s="39"/>
      <c r="AD88" s="39"/>
      <c r="AE88" s="39"/>
    </row>
    <row r="89" s="2" customFormat="1" ht="15.15" customHeight="1">
      <c r="A89" s="39"/>
      <c r="B89" s="40"/>
      <c r="C89" s="32" t="s">
        <v>35</v>
      </c>
      <c r="D89" s="41"/>
      <c r="E89" s="41"/>
      <c r="F89" s="27" t="str">
        <f>IF(E20="","",E20)</f>
        <v>Vyplň údaj</v>
      </c>
      <c r="G89" s="41"/>
      <c r="H89" s="41"/>
      <c r="I89" s="32" t="s">
        <v>40</v>
      </c>
      <c r="J89" s="37" t="str">
        <f>E26</f>
        <v>Signal Projekt s.r.o.</v>
      </c>
      <c r="K89" s="41"/>
      <c r="L89" s="146"/>
      <c r="S89" s="39"/>
      <c r="T89" s="39"/>
      <c r="U89" s="39"/>
      <c r="V89" s="39"/>
      <c r="W89" s="39"/>
      <c r="X89" s="39"/>
      <c r="Y89" s="39"/>
      <c r="Z89" s="39"/>
      <c r="AA89" s="39"/>
      <c r="AB89" s="39"/>
      <c r="AC89" s="39"/>
      <c r="AD89" s="39"/>
      <c r="AE89" s="39"/>
    </row>
    <row r="90" s="2" customFormat="1" ht="10.32" customHeight="1">
      <c r="A90" s="39"/>
      <c r="B90" s="40"/>
      <c r="C90" s="41"/>
      <c r="D90" s="41"/>
      <c r="E90" s="41"/>
      <c r="F90" s="41"/>
      <c r="G90" s="41"/>
      <c r="H90" s="41"/>
      <c r="I90" s="41"/>
      <c r="J90" s="41"/>
      <c r="K90" s="41"/>
      <c r="L90" s="146"/>
      <c r="S90" s="39"/>
      <c r="T90" s="39"/>
      <c r="U90" s="39"/>
      <c r="V90" s="39"/>
      <c r="W90" s="39"/>
      <c r="X90" s="39"/>
      <c r="Y90" s="39"/>
      <c r="Z90" s="39"/>
      <c r="AA90" s="39"/>
      <c r="AB90" s="39"/>
      <c r="AC90" s="39"/>
      <c r="AD90" s="39"/>
      <c r="AE90" s="39"/>
    </row>
    <row r="91" s="11" customFormat="1" ht="29.28" customHeight="1">
      <c r="A91" s="187"/>
      <c r="B91" s="188"/>
      <c r="C91" s="189" t="s">
        <v>179</v>
      </c>
      <c r="D91" s="190" t="s">
        <v>62</v>
      </c>
      <c r="E91" s="190" t="s">
        <v>58</v>
      </c>
      <c r="F91" s="190" t="s">
        <v>59</v>
      </c>
      <c r="G91" s="190" t="s">
        <v>180</v>
      </c>
      <c r="H91" s="190" t="s">
        <v>181</v>
      </c>
      <c r="I91" s="190" t="s">
        <v>182</v>
      </c>
      <c r="J91" s="190" t="s">
        <v>157</v>
      </c>
      <c r="K91" s="191" t="s">
        <v>183</v>
      </c>
      <c r="L91" s="192"/>
      <c r="M91" s="93" t="s">
        <v>32</v>
      </c>
      <c r="N91" s="94" t="s">
        <v>47</v>
      </c>
      <c r="O91" s="94" t="s">
        <v>184</v>
      </c>
      <c r="P91" s="94" t="s">
        <v>185</v>
      </c>
      <c r="Q91" s="94" t="s">
        <v>186</v>
      </c>
      <c r="R91" s="94" t="s">
        <v>187</v>
      </c>
      <c r="S91" s="94" t="s">
        <v>188</v>
      </c>
      <c r="T91" s="95" t="s">
        <v>189</v>
      </c>
      <c r="U91" s="187"/>
      <c r="V91" s="187"/>
      <c r="W91" s="187"/>
      <c r="X91" s="187"/>
      <c r="Y91" s="187"/>
      <c r="Z91" s="187"/>
      <c r="AA91" s="187"/>
      <c r="AB91" s="187"/>
      <c r="AC91" s="187"/>
      <c r="AD91" s="187"/>
      <c r="AE91" s="187"/>
    </row>
    <row r="92" s="2" customFormat="1" ht="22.8" customHeight="1">
      <c r="A92" s="39"/>
      <c r="B92" s="40"/>
      <c r="C92" s="100" t="s">
        <v>190</v>
      </c>
      <c r="D92" s="41"/>
      <c r="E92" s="41"/>
      <c r="F92" s="41"/>
      <c r="G92" s="41"/>
      <c r="H92" s="41"/>
      <c r="I92" s="41"/>
      <c r="J92" s="193">
        <f>BK92</f>
        <v>0</v>
      </c>
      <c r="K92" s="41"/>
      <c r="L92" s="45"/>
      <c r="M92" s="96"/>
      <c r="N92" s="194"/>
      <c r="O92" s="97"/>
      <c r="P92" s="195">
        <f>P93+P126+P163</f>
        <v>0</v>
      </c>
      <c r="Q92" s="97"/>
      <c r="R92" s="195">
        <f>R93+R126+R163</f>
        <v>41.171548000000001</v>
      </c>
      <c r="S92" s="97"/>
      <c r="T92" s="196">
        <f>T93+T126+T163</f>
        <v>15.288000000000002</v>
      </c>
      <c r="U92" s="39"/>
      <c r="V92" s="39"/>
      <c r="W92" s="39"/>
      <c r="X92" s="39"/>
      <c r="Y92" s="39"/>
      <c r="Z92" s="39"/>
      <c r="AA92" s="39"/>
      <c r="AB92" s="39"/>
      <c r="AC92" s="39"/>
      <c r="AD92" s="39"/>
      <c r="AE92" s="39"/>
      <c r="AT92" s="17" t="s">
        <v>76</v>
      </c>
      <c r="AU92" s="17" t="s">
        <v>158</v>
      </c>
      <c r="BK92" s="197">
        <f>BK93+BK126+BK163</f>
        <v>0</v>
      </c>
    </row>
    <row r="93" s="12" customFormat="1" ht="25.92" customHeight="1">
      <c r="A93" s="12"/>
      <c r="B93" s="198"/>
      <c r="C93" s="199"/>
      <c r="D93" s="200" t="s">
        <v>76</v>
      </c>
      <c r="E93" s="201" t="s">
        <v>88</v>
      </c>
      <c r="F93" s="201" t="s">
        <v>93</v>
      </c>
      <c r="G93" s="199"/>
      <c r="H93" s="199"/>
      <c r="I93" s="202"/>
      <c r="J93" s="203">
        <f>BK93</f>
        <v>0</v>
      </c>
      <c r="K93" s="199"/>
      <c r="L93" s="204"/>
      <c r="M93" s="205"/>
      <c r="N93" s="206"/>
      <c r="O93" s="206"/>
      <c r="P93" s="207">
        <f>P94</f>
        <v>0</v>
      </c>
      <c r="Q93" s="206"/>
      <c r="R93" s="207">
        <f>R94</f>
        <v>6.9986800000000002</v>
      </c>
      <c r="S93" s="206"/>
      <c r="T93" s="208">
        <f>T94</f>
        <v>15.288000000000002</v>
      </c>
      <c r="U93" s="12"/>
      <c r="V93" s="12"/>
      <c r="W93" s="12"/>
      <c r="X93" s="12"/>
      <c r="Y93" s="12"/>
      <c r="Z93" s="12"/>
      <c r="AA93" s="12"/>
      <c r="AB93" s="12"/>
      <c r="AC93" s="12"/>
      <c r="AD93" s="12"/>
      <c r="AE93" s="12"/>
      <c r="AR93" s="209" t="s">
        <v>84</v>
      </c>
      <c r="AT93" s="210" t="s">
        <v>76</v>
      </c>
      <c r="AU93" s="210" t="s">
        <v>77</v>
      </c>
      <c r="AY93" s="209" t="s">
        <v>194</v>
      </c>
      <c r="BK93" s="211">
        <f>BK94</f>
        <v>0</v>
      </c>
    </row>
    <row r="94" s="12" customFormat="1" ht="22.8" customHeight="1">
      <c r="A94" s="12"/>
      <c r="B94" s="198"/>
      <c r="C94" s="199"/>
      <c r="D94" s="200" t="s">
        <v>76</v>
      </c>
      <c r="E94" s="212" t="s">
        <v>1401</v>
      </c>
      <c r="F94" s="212" t="s">
        <v>1402</v>
      </c>
      <c r="G94" s="199"/>
      <c r="H94" s="199"/>
      <c r="I94" s="202"/>
      <c r="J94" s="213">
        <f>BK94</f>
        <v>0</v>
      </c>
      <c r="K94" s="199"/>
      <c r="L94" s="204"/>
      <c r="M94" s="205"/>
      <c r="N94" s="206"/>
      <c r="O94" s="206"/>
      <c r="P94" s="207">
        <f>SUM(P95:P125)</f>
        <v>0</v>
      </c>
      <c r="Q94" s="206"/>
      <c r="R94" s="207">
        <f>SUM(R95:R125)</f>
        <v>6.9986800000000002</v>
      </c>
      <c r="S94" s="206"/>
      <c r="T94" s="208">
        <f>SUM(T95:T125)</f>
        <v>15.288000000000002</v>
      </c>
      <c r="U94" s="12"/>
      <c r="V94" s="12"/>
      <c r="W94" s="12"/>
      <c r="X94" s="12"/>
      <c r="Y94" s="12"/>
      <c r="Z94" s="12"/>
      <c r="AA94" s="12"/>
      <c r="AB94" s="12"/>
      <c r="AC94" s="12"/>
      <c r="AD94" s="12"/>
      <c r="AE94" s="12"/>
      <c r="AR94" s="209" t="s">
        <v>84</v>
      </c>
      <c r="AT94" s="210" t="s">
        <v>76</v>
      </c>
      <c r="AU94" s="210" t="s">
        <v>84</v>
      </c>
      <c r="AY94" s="209" t="s">
        <v>194</v>
      </c>
      <c r="BK94" s="211">
        <f>SUM(BK95:BK125)</f>
        <v>0</v>
      </c>
    </row>
    <row r="95" s="2" customFormat="1" ht="16.5" customHeight="1">
      <c r="A95" s="39"/>
      <c r="B95" s="40"/>
      <c r="C95" s="261" t="s">
        <v>84</v>
      </c>
      <c r="D95" s="261" t="s">
        <v>222</v>
      </c>
      <c r="E95" s="262" t="s">
        <v>1403</v>
      </c>
      <c r="F95" s="263" t="s">
        <v>1404</v>
      </c>
      <c r="G95" s="264" t="s">
        <v>399</v>
      </c>
      <c r="H95" s="265">
        <v>2.5</v>
      </c>
      <c r="I95" s="266"/>
      <c r="J95" s="267">
        <f>ROUND(I95*H95,2)</f>
        <v>0</v>
      </c>
      <c r="K95" s="263" t="s">
        <v>1405</v>
      </c>
      <c r="L95" s="45"/>
      <c r="M95" s="268" t="s">
        <v>32</v>
      </c>
      <c r="N95" s="269" t="s">
        <v>48</v>
      </c>
      <c r="O95" s="85"/>
      <c r="P95" s="224">
        <f>O95*H95</f>
        <v>0</v>
      </c>
      <c r="Q95" s="224">
        <v>0.0088000000000000005</v>
      </c>
      <c r="R95" s="224">
        <f>Q95*H95</f>
        <v>0.022000000000000002</v>
      </c>
      <c r="S95" s="224">
        <v>0</v>
      </c>
      <c r="T95" s="225">
        <f>S95*H95</f>
        <v>0</v>
      </c>
      <c r="U95" s="39"/>
      <c r="V95" s="39"/>
      <c r="W95" s="39"/>
      <c r="X95" s="39"/>
      <c r="Y95" s="39"/>
      <c r="Z95" s="39"/>
      <c r="AA95" s="39"/>
      <c r="AB95" s="39"/>
      <c r="AC95" s="39"/>
      <c r="AD95" s="39"/>
      <c r="AE95" s="39"/>
      <c r="AR95" s="226" t="s">
        <v>263</v>
      </c>
      <c r="AT95" s="226" t="s">
        <v>222</v>
      </c>
      <c r="AU95" s="226" t="s">
        <v>86</v>
      </c>
      <c r="AY95" s="17" t="s">
        <v>194</v>
      </c>
      <c r="BE95" s="227">
        <f>IF(N95="základní",J95,0)</f>
        <v>0</v>
      </c>
      <c r="BF95" s="227">
        <f>IF(N95="snížená",J95,0)</f>
        <v>0</v>
      </c>
      <c r="BG95" s="227">
        <f>IF(N95="zákl. přenesená",J95,0)</f>
        <v>0</v>
      </c>
      <c r="BH95" s="227">
        <f>IF(N95="sníž. přenesená",J95,0)</f>
        <v>0</v>
      </c>
      <c r="BI95" s="227">
        <f>IF(N95="nulová",J95,0)</f>
        <v>0</v>
      </c>
      <c r="BJ95" s="17" t="s">
        <v>84</v>
      </c>
      <c r="BK95" s="227">
        <f>ROUND(I95*H95,2)</f>
        <v>0</v>
      </c>
      <c r="BL95" s="17" t="s">
        <v>263</v>
      </c>
      <c r="BM95" s="226" t="s">
        <v>1406</v>
      </c>
    </row>
    <row r="96" s="2" customFormat="1">
      <c r="A96" s="39"/>
      <c r="B96" s="40"/>
      <c r="C96" s="41"/>
      <c r="D96" s="279" t="s">
        <v>1407</v>
      </c>
      <c r="E96" s="41"/>
      <c r="F96" s="280" t="s">
        <v>1408</v>
      </c>
      <c r="G96" s="41"/>
      <c r="H96" s="41"/>
      <c r="I96" s="271"/>
      <c r="J96" s="41"/>
      <c r="K96" s="41"/>
      <c r="L96" s="45"/>
      <c r="M96" s="272"/>
      <c r="N96" s="273"/>
      <c r="O96" s="85"/>
      <c r="P96" s="85"/>
      <c r="Q96" s="85"/>
      <c r="R96" s="85"/>
      <c r="S96" s="85"/>
      <c r="T96" s="86"/>
      <c r="U96" s="39"/>
      <c r="V96" s="39"/>
      <c r="W96" s="39"/>
      <c r="X96" s="39"/>
      <c r="Y96" s="39"/>
      <c r="Z96" s="39"/>
      <c r="AA96" s="39"/>
      <c r="AB96" s="39"/>
      <c r="AC96" s="39"/>
      <c r="AD96" s="39"/>
      <c r="AE96" s="39"/>
      <c r="AT96" s="17" t="s">
        <v>1407</v>
      </c>
      <c r="AU96" s="17" t="s">
        <v>86</v>
      </c>
    </row>
    <row r="97" s="2" customFormat="1" ht="21.75" customHeight="1">
      <c r="A97" s="39"/>
      <c r="B97" s="40"/>
      <c r="C97" s="261" t="s">
        <v>86</v>
      </c>
      <c r="D97" s="261" t="s">
        <v>222</v>
      </c>
      <c r="E97" s="262" t="s">
        <v>1409</v>
      </c>
      <c r="F97" s="263" t="s">
        <v>1410</v>
      </c>
      <c r="G97" s="264" t="s">
        <v>1411</v>
      </c>
      <c r="H97" s="265">
        <v>2000</v>
      </c>
      <c r="I97" s="266"/>
      <c r="J97" s="267">
        <f>ROUND(I97*H97,2)</f>
        <v>0</v>
      </c>
      <c r="K97" s="263" t="s">
        <v>1405</v>
      </c>
      <c r="L97" s="45"/>
      <c r="M97" s="268" t="s">
        <v>32</v>
      </c>
      <c r="N97" s="269" t="s">
        <v>48</v>
      </c>
      <c r="O97" s="85"/>
      <c r="P97" s="224">
        <f>O97*H97</f>
        <v>0</v>
      </c>
      <c r="Q97" s="224">
        <v>0</v>
      </c>
      <c r="R97" s="224">
        <f>Q97*H97</f>
        <v>0</v>
      </c>
      <c r="S97" s="224">
        <v>0</v>
      </c>
      <c r="T97" s="225">
        <f>S97*H97</f>
        <v>0</v>
      </c>
      <c r="U97" s="39"/>
      <c r="V97" s="39"/>
      <c r="W97" s="39"/>
      <c r="X97" s="39"/>
      <c r="Y97" s="39"/>
      <c r="Z97" s="39"/>
      <c r="AA97" s="39"/>
      <c r="AB97" s="39"/>
      <c r="AC97" s="39"/>
      <c r="AD97" s="39"/>
      <c r="AE97" s="39"/>
      <c r="AR97" s="226" t="s">
        <v>84</v>
      </c>
      <c r="AT97" s="226" t="s">
        <v>222</v>
      </c>
      <c r="AU97" s="226" t="s">
        <v>86</v>
      </c>
      <c r="AY97" s="17" t="s">
        <v>194</v>
      </c>
      <c r="BE97" s="227">
        <f>IF(N97="základní",J97,0)</f>
        <v>0</v>
      </c>
      <c r="BF97" s="227">
        <f>IF(N97="snížená",J97,0)</f>
        <v>0</v>
      </c>
      <c r="BG97" s="227">
        <f>IF(N97="zákl. přenesená",J97,0)</f>
        <v>0</v>
      </c>
      <c r="BH97" s="227">
        <f>IF(N97="sníž. přenesená",J97,0)</f>
        <v>0</v>
      </c>
      <c r="BI97" s="227">
        <f>IF(N97="nulová",J97,0)</f>
        <v>0</v>
      </c>
      <c r="BJ97" s="17" t="s">
        <v>84</v>
      </c>
      <c r="BK97" s="227">
        <f>ROUND(I97*H97,2)</f>
        <v>0</v>
      </c>
      <c r="BL97" s="17" t="s">
        <v>84</v>
      </c>
      <c r="BM97" s="226" t="s">
        <v>1412</v>
      </c>
    </row>
    <row r="98" s="2" customFormat="1">
      <c r="A98" s="39"/>
      <c r="B98" s="40"/>
      <c r="C98" s="41"/>
      <c r="D98" s="279" t="s">
        <v>1407</v>
      </c>
      <c r="E98" s="41"/>
      <c r="F98" s="280" t="s">
        <v>1413</v>
      </c>
      <c r="G98" s="41"/>
      <c r="H98" s="41"/>
      <c r="I98" s="271"/>
      <c r="J98" s="41"/>
      <c r="K98" s="41"/>
      <c r="L98" s="45"/>
      <c r="M98" s="272"/>
      <c r="N98" s="273"/>
      <c r="O98" s="85"/>
      <c r="P98" s="85"/>
      <c r="Q98" s="85"/>
      <c r="R98" s="85"/>
      <c r="S98" s="85"/>
      <c r="T98" s="86"/>
      <c r="U98" s="39"/>
      <c r="V98" s="39"/>
      <c r="W98" s="39"/>
      <c r="X98" s="39"/>
      <c r="Y98" s="39"/>
      <c r="Z98" s="39"/>
      <c r="AA98" s="39"/>
      <c r="AB98" s="39"/>
      <c r="AC98" s="39"/>
      <c r="AD98" s="39"/>
      <c r="AE98" s="39"/>
      <c r="AT98" s="17" t="s">
        <v>1407</v>
      </c>
      <c r="AU98" s="17" t="s">
        <v>86</v>
      </c>
    </row>
    <row r="99" s="2" customFormat="1" ht="16.5" customHeight="1">
      <c r="A99" s="39"/>
      <c r="B99" s="40"/>
      <c r="C99" s="214" t="s">
        <v>193</v>
      </c>
      <c r="D99" s="214" t="s">
        <v>197</v>
      </c>
      <c r="E99" s="215" t="s">
        <v>1414</v>
      </c>
      <c r="F99" s="216" t="s">
        <v>1415</v>
      </c>
      <c r="G99" s="217" t="s">
        <v>127</v>
      </c>
      <c r="H99" s="218">
        <v>580</v>
      </c>
      <c r="I99" s="219"/>
      <c r="J99" s="220">
        <f>ROUND(I99*H99,2)</f>
        <v>0</v>
      </c>
      <c r="K99" s="216" t="s">
        <v>1405</v>
      </c>
      <c r="L99" s="221"/>
      <c r="M99" s="222" t="s">
        <v>32</v>
      </c>
      <c r="N99" s="223" t="s">
        <v>48</v>
      </c>
      <c r="O99" s="85"/>
      <c r="P99" s="224">
        <f>O99*H99</f>
        <v>0</v>
      </c>
      <c r="Q99" s="224">
        <v>0.0037000000000000002</v>
      </c>
      <c r="R99" s="224">
        <f>Q99*H99</f>
        <v>2.1459999999999999</v>
      </c>
      <c r="S99" s="224">
        <v>0</v>
      </c>
      <c r="T99" s="225">
        <f>S99*H99</f>
        <v>0</v>
      </c>
      <c r="U99" s="39"/>
      <c r="V99" s="39"/>
      <c r="W99" s="39"/>
      <c r="X99" s="39"/>
      <c r="Y99" s="39"/>
      <c r="Z99" s="39"/>
      <c r="AA99" s="39"/>
      <c r="AB99" s="39"/>
      <c r="AC99" s="39"/>
      <c r="AD99" s="39"/>
      <c r="AE99" s="39"/>
      <c r="AR99" s="226" t="s">
        <v>201</v>
      </c>
      <c r="AT99" s="226" t="s">
        <v>197</v>
      </c>
      <c r="AU99" s="226" t="s">
        <v>86</v>
      </c>
      <c r="AY99" s="17" t="s">
        <v>194</v>
      </c>
      <c r="BE99" s="227">
        <f>IF(N99="základní",J99,0)</f>
        <v>0</v>
      </c>
      <c r="BF99" s="227">
        <f>IF(N99="snížená",J99,0)</f>
        <v>0</v>
      </c>
      <c r="BG99" s="227">
        <f>IF(N99="zákl. přenesená",J99,0)</f>
        <v>0</v>
      </c>
      <c r="BH99" s="227">
        <f>IF(N99="sníž. přenesená",J99,0)</f>
        <v>0</v>
      </c>
      <c r="BI99" s="227">
        <f>IF(N99="nulová",J99,0)</f>
        <v>0</v>
      </c>
      <c r="BJ99" s="17" t="s">
        <v>84</v>
      </c>
      <c r="BK99" s="227">
        <f>ROUND(I99*H99,2)</f>
        <v>0</v>
      </c>
      <c r="BL99" s="17" t="s">
        <v>202</v>
      </c>
      <c r="BM99" s="226" t="s">
        <v>1416</v>
      </c>
    </row>
    <row r="100" s="13" customFormat="1">
      <c r="A100" s="13"/>
      <c r="B100" s="228"/>
      <c r="C100" s="229"/>
      <c r="D100" s="230" t="s">
        <v>204</v>
      </c>
      <c r="E100" s="231" t="s">
        <v>32</v>
      </c>
      <c r="F100" s="232" t="s">
        <v>1417</v>
      </c>
      <c r="G100" s="229"/>
      <c r="H100" s="231" t="s">
        <v>32</v>
      </c>
      <c r="I100" s="233"/>
      <c r="J100" s="229"/>
      <c r="K100" s="229"/>
      <c r="L100" s="234"/>
      <c r="M100" s="235"/>
      <c r="N100" s="236"/>
      <c r="O100" s="236"/>
      <c r="P100" s="236"/>
      <c r="Q100" s="236"/>
      <c r="R100" s="236"/>
      <c r="S100" s="236"/>
      <c r="T100" s="237"/>
      <c r="U100" s="13"/>
      <c r="V100" s="13"/>
      <c r="W100" s="13"/>
      <c r="X100" s="13"/>
      <c r="Y100" s="13"/>
      <c r="Z100" s="13"/>
      <c r="AA100" s="13"/>
      <c r="AB100" s="13"/>
      <c r="AC100" s="13"/>
      <c r="AD100" s="13"/>
      <c r="AE100" s="13"/>
      <c r="AT100" s="238" t="s">
        <v>204</v>
      </c>
      <c r="AU100" s="238" t="s">
        <v>86</v>
      </c>
      <c r="AV100" s="13" t="s">
        <v>84</v>
      </c>
      <c r="AW100" s="13" t="s">
        <v>39</v>
      </c>
      <c r="AX100" s="13" t="s">
        <v>77</v>
      </c>
      <c r="AY100" s="238" t="s">
        <v>194</v>
      </c>
    </row>
    <row r="101" s="14" customFormat="1">
      <c r="A101" s="14"/>
      <c r="B101" s="239"/>
      <c r="C101" s="240"/>
      <c r="D101" s="230" t="s">
        <v>204</v>
      </c>
      <c r="E101" s="241" t="s">
        <v>32</v>
      </c>
      <c r="F101" s="242" t="s">
        <v>1418</v>
      </c>
      <c r="G101" s="240"/>
      <c r="H101" s="243">
        <v>580</v>
      </c>
      <c r="I101" s="244"/>
      <c r="J101" s="240"/>
      <c r="K101" s="240"/>
      <c r="L101" s="245"/>
      <c r="M101" s="246"/>
      <c r="N101" s="247"/>
      <c r="O101" s="247"/>
      <c r="P101" s="247"/>
      <c r="Q101" s="247"/>
      <c r="R101" s="247"/>
      <c r="S101" s="247"/>
      <c r="T101" s="248"/>
      <c r="U101" s="14"/>
      <c r="V101" s="14"/>
      <c r="W101" s="14"/>
      <c r="X101" s="14"/>
      <c r="Y101" s="14"/>
      <c r="Z101" s="14"/>
      <c r="AA101" s="14"/>
      <c r="AB101" s="14"/>
      <c r="AC101" s="14"/>
      <c r="AD101" s="14"/>
      <c r="AE101" s="14"/>
      <c r="AT101" s="249" t="s">
        <v>204</v>
      </c>
      <c r="AU101" s="249" t="s">
        <v>86</v>
      </c>
      <c r="AV101" s="14" t="s">
        <v>86</v>
      </c>
      <c r="AW101" s="14" t="s">
        <v>39</v>
      </c>
      <c r="AX101" s="14" t="s">
        <v>77</v>
      </c>
      <c r="AY101" s="249" t="s">
        <v>194</v>
      </c>
    </row>
    <row r="102" s="15" customFormat="1">
      <c r="A102" s="15"/>
      <c r="B102" s="250"/>
      <c r="C102" s="251"/>
      <c r="D102" s="230" t="s">
        <v>204</v>
      </c>
      <c r="E102" s="252" t="s">
        <v>32</v>
      </c>
      <c r="F102" s="253" t="s">
        <v>207</v>
      </c>
      <c r="G102" s="251"/>
      <c r="H102" s="254">
        <v>580</v>
      </c>
      <c r="I102" s="255"/>
      <c r="J102" s="251"/>
      <c r="K102" s="251"/>
      <c r="L102" s="256"/>
      <c r="M102" s="257"/>
      <c r="N102" s="258"/>
      <c r="O102" s="258"/>
      <c r="P102" s="258"/>
      <c r="Q102" s="258"/>
      <c r="R102" s="258"/>
      <c r="S102" s="258"/>
      <c r="T102" s="259"/>
      <c r="U102" s="15"/>
      <c r="V102" s="15"/>
      <c r="W102" s="15"/>
      <c r="X102" s="15"/>
      <c r="Y102" s="15"/>
      <c r="Z102" s="15"/>
      <c r="AA102" s="15"/>
      <c r="AB102" s="15"/>
      <c r="AC102" s="15"/>
      <c r="AD102" s="15"/>
      <c r="AE102" s="15"/>
      <c r="AT102" s="260" t="s">
        <v>204</v>
      </c>
      <c r="AU102" s="260" t="s">
        <v>86</v>
      </c>
      <c r="AV102" s="15" t="s">
        <v>208</v>
      </c>
      <c r="AW102" s="15" t="s">
        <v>39</v>
      </c>
      <c r="AX102" s="15" t="s">
        <v>84</v>
      </c>
      <c r="AY102" s="260" t="s">
        <v>194</v>
      </c>
    </row>
    <row r="103" s="2" customFormat="1" ht="16.5" customHeight="1">
      <c r="A103" s="39"/>
      <c r="B103" s="40"/>
      <c r="C103" s="214" t="s">
        <v>208</v>
      </c>
      <c r="D103" s="214" t="s">
        <v>197</v>
      </c>
      <c r="E103" s="215" t="s">
        <v>1419</v>
      </c>
      <c r="F103" s="216" t="s">
        <v>1420</v>
      </c>
      <c r="G103" s="217" t="s">
        <v>262</v>
      </c>
      <c r="H103" s="218">
        <v>571</v>
      </c>
      <c r="I103" s="219"/>
      <c r="J103" s="220">
        <f>ROUND(I103*H103,2)</f>
        <v>0</v>
      </c>
      <c r="K103" s="216" t="s">
        <v>1405</v>
      </c>
      <c r="L103" s="221"/>
      <c r="M103" s="222" t="s">
        <v>32</v>
      </c>
      <c r="N103" s="223" t="s">
        <v>48</v>
      </c>
      <c r="O103" s="85"/>
      <c r="P103" s="224">
        <f>O103*H103</f>
        <v>0</v>
      </c>
      <c r="Q103" s="224">
        <v>0.00029999999999999997</v>
      </c>
      <c r="R103" s="224">
        <f>Q103*H103</f>
        <v>0.17129999999999998</v>
      </c>
      <c r="S103" s="224">
        <v>0</v>
      </c>
      <c r="T103" s="225">
        <f>S103*H103</f>
        <v>0</v>
      </c>
      <c r="U103" s="39"/>
      <c r="V103" s="39"/>
      <c r="W103" s="39"/>
      <c r="X103" s="39"/>
      <c r="Y103" s="39"/>
      <c r="Z103" s="39"/>
      <c r="AA103" s="39"/>
      <c r="AB103" s="39"/>
      <c r="AC103" s="39"/>
      <c r="AD103" s="39"/>
      <c r="AE103" s="39"/>
      <c r="AR103" s="226" t="s">
        <v>201</v>
      </c>
      <c r="AT103" s="226" t="s">
        <v>197</v>
      </c>
      <c r="AU103" s="226" t="s">
        <v>86</v>
      </c>
      <c r="AY103" s="17" t="s">
        <v>194</v>
      </c>
      <c r="BE103" s="227">
        <f>IF(N103="základní",J103,0)</f>
        <v>0</v>
      </c>
      <c r="BF103" s="227">
        <f>IF(N103="snížená",J103,0)</f>
        <v>0</v>
      </c>
      <c r="BG103" s="227">
        <f>IF(N103="zákl. přenesená",J103,0)</f>
        <v>0</v>
      </c>
      <c r="BH103" s="227">
        <f>IF(N103="sníž. přenesená",J103,0)</f>
        <v>0</v>
      </c>
      <c r="BI103" s="227">
        <f>IF(N103="nulová",J103,0)</f>
        <v>0</v>
      </c>
      <c r="BJ103" s="17" t="s">
        <v>84</v>
      </c>
      <c r="BK103" s="227">
        <f>ROUND(I103*H103,2)</f>
        <v>0</v>
      </c>
      <c r="BL103" s="17" t="s">
        <v>202</v>
      </c>
      <c r="BM103" s="226" t="s">
        <v>1421</v>
      </c>
    </row>
    <row r="104" s="13" customFormat="1">
      <c r="A104" s="13"/>
      <c r="B104" s="228"/>
      <c r="C104" s="229"/>
      <c r="D104" s="230" t="s">
        <v>204</v>
      </c>
      <c r="E104" s="231" t="s">
        <v>32</v>
      </c>
      <c r="F104" s="232" t="s">
        <v>1417</v>
      </c>
      <c r="G104" s="229"/>
      <c r="H104" s="231" t="s">
        <v>32</v>
      </c>
      <c r="I104" s="233"/>
      <c r="J104" s="229"/>
      <c r="K104" s="229"/>
      <c r="L104" s="234"/>
      <c r="M104" s="235"/>
      <c r="N104" s="236"/>
      <c r="O104" s="236"/>
      <c r="P104" s="236"/>
      <c r="Q104" s="236"/>
      <c r="R104" s="236"/>
      <c r="S104" s="236"/>
      <c r="T104" s="237"/>
      <c r="U104" s="13"/>
      <c r="V104" s="13"/>
      <c r="W104" s="13"/>
      <c r="X104" s="13"/>
      <c r="Y104" s="13"/>
      <c r="Z104" s="13"/>
      <c r="AA104" s="13"/>
      <c r="AB104" s="13"/>
      <c r="AC104" s="13"/>
      <c r="AD104" s="13"/>
      <c r="AE104" s="13"/>
      <c r="AT104" s="238" t="s">
        <v>204</v>
      </c>
      <c r="AU104" s="238" t="s">
        <v>86</v>
      </c>
      <c r="AV104" s="13" t="s">
        <v>84</v>
      </c>
      <c r="AW104" s="13" t="s">
        <v>39</v>
      </c>
      <c r="AX104" s="13" t="s">
        <v>77</v>
      </c>
      <c r="AY104" s="238" t="s">
        <v>194</v>
      </c>
    </row>
    <row r="105" s="14" customFormat="1">
      <c r="A105" s="14"/>
      <c r="B105" s="239"/>
      <c r="C105" s="240"/>
      <c r="D105" s="230" t="s">
        <v>204</v>
      </c>
      <c r="E105" s="241" t="s">
        <v>32</v>
      </c>
      <c r="F105" s="242" t="s">
        <v>1422</v>
      </c>
      <c r="G105" s="240"/>
      <c r="H105" s="243">
        <v>571</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204</v>
      </c>
      <c r="AU105" s="249" t="s">
        <v>86</v>
      </c>
      <c r="AV105" s="14" t="s">
        <v>86</v>
      </c>
      <c r="AW105" s="14" t="s">
        <v>39</v>
      </c>
      <c r="AX105" s="14" t="s">
        <v>77</v>
      </c>
      <c r="AY105" s="249" t="s">
        <v>194</v>
      </c>
    </row>
    <row r="106" s="15" customFormat="1">
      <c r="A106" s="15"/>
      <c r="B106" s="250"/>
      <c r="C106" s="251"/>
      <c r="D106" s="230" t="s">
        <v>204</v>
      </c>
      <c r="E106" s="252" t="s">
        <v>32</v>
      </c>
      <c r="F106" s="253" t="s">
        <v>207</v>
      </c>
      <c r="G106" s="251"/>
      <c r="H106" s="254">
        <v>571</v>
      </c>
      <c r="I106" s="255"/>
      <c r="J106" s="251"/>
      <c r="K106" s="251"/>
      <c r="L106" s="256"/>
      <c r="M106" s="257"/>
      <c r="N106" s="258"/>
      <c r="O106" s="258"/>
      <c r="P106" s="258"/>
      <c r="Q106" s="258"/>
      <c r="R106" s="258"/>
      <c r="S106" s="258"/>
      <c r="T106" s="259"/>
      <c r="U106" s="15"/>
      <c r="V106" s="15"/>
      <c r="W106" s="15"/>
      <c r="X106" s="15"/>
      <c r="Y106" s="15"/>
      <c r="Z106" s="15"/>
      <c r="AA106" s="15"/>
      <c r="AB106" s="15"/>
      <c r="AC106" s="15"/>
      <c r="AD106" s="15"/>
      <c r="AE106" s="15"/>
      <c r="AT106" s="260" t="s">
        <v>204</v>
      </c>
      <c r="AU106" s="260" t="s">
        <v>86</v>
      </c>
      <c r="AV106" s="15" t="s">
        <v>208</v>
      </c>
      <c r="AW106" s="15" t="s">
        <v>39</v>
      </c>
      <c r="AX106" s="15" t="s">
        <v>84</v>
      </c>
      <c r="AY106" s="260" t="s">
        <v>194</v>
      </c>
    </row>
    <row r="107" s="2" customFormat="1" ht="16.5" customHeight="1">
      <c r="A107" s="39"/>
      <c r="B107" s="40"/>
      <c r="C107" s="214" t="s">
        <v>221</v>
      </c>
      <c r="D107" s="214" t="s">
        <v>197</v>
      </c>
      <c r="E107" s="215" t="s">
        <v>1423</v>
      </c>
      <c r="F107" s="216" t="s">
        <v>1424</v>
      </c>
      <c r="G107" s="217" t="s">
        <v>127</v>
      </c>
      <c r="H107" s="218">
        <v>785</v>
      </c>
      <c r="I107" s="219"/>
      <c r="J107" s="220">
        <f>ROUND(I107*H107,2)</f>
        <v>0</v>
      </c>
      <c r="K107" s="216" t="s">
        <v>1405</v>
      </c>
      <c r="L107" s="221"/>
      <c r="M107" s="222" t="s">
        <v>32</v>
      </c>
      <c r="N107" s="223" t="s">
        <v>48</v>
      </c>
      <c r="O107" s="85"/>
      <c r="P107" s="224">
        <f>O107*H107</f>
        <v>0</v>
      </c>
      <c r="Q107" s="224">
        <v>0.0054999999999999997</v>
      </c>
      <c r="R107" s="224">
        <f>Q107*H107</f>
        <v>4.3174999999999999</v>
      </c>
      <c r="S107" s="224">
        <v>0</v>
      </c>
      <c r="T107" s="225">
        <f>S107*H107</f>
        <v>0</v>
      </c>
      <c r="U107" s="39"/>
      <c r="V107" s="39"/>
      <c r="W107" s="39"/>
      <c r="X107" s="39"/>
      <c r="Y107" s="39"/>
      <c r="Z107" s="39"/>
      <c r="AA107" s="39"/>
      <c r="AB107" s="39"/>
      <c r="AC107" s="39"/>
      <c r="AD107" s="39"/>
      <c r="AE107" s="39"/>
      <c r="AR107" s="226" t="s">
        <v>201</v>
      </c>
      <c r="AT107" s="226" t="s">
        <v>197</v>
      </c>
      <c r="AU107" s="226" t="s">
        <v>86</v>
      </c>
      <c r="AY107" s="17" t="s">
        <v>194</v>
      </c>
      <c r="BE107" s="227">
        <f>IF(N107="základní",J107,0)</f>
        <v>0</v>
      </c>
      <c r="BF107" s="227">
        <f>IF(N107="snížená",J107,0)</f>
        <v>0</v>
      </c>
      <c r="BG107" s="227">
        <f>IF(N107="zákl. přenesená",J107,0)</f>
        <v>0</v>
      </c>
      <c r="BH107" s="227">
        <f>IF(N107="sníž. přenesená",J107,0)</f>
        <v>0</v>
      </c>
      <c r="BI107" s="227">
        <f>IF(N107="nulová",J107,0)</f>
        <v>0</v>
      </c>
      <c r="BJ107" s="17" t="s">
        <v>84</v>
      </c>
      <c r="BK107" s="227">
        <f>ROUND(I107*H107,2)</f>
        <v>0</v>
      </c>
      <c r="BL107" s="17" t="s">
        <v>202</v>
      </c>
      <c r="BM107" s="226" t="s">
        <v>1425</v>
      </c>
    </row>
    <row r="108" s="13" customFormat="1">
      <c r="A108" s="13"/>
      <c r="B108" s="228"/>
      <c r="C108" s="229"/>
      <c r="D108" s="230" t="s">
        <v>204</v>
      </c>
      <c r="E108" s="231" t="s">
        <v>32</v>
      </c>
      <c r="F108" s="232" t="s">
        <v>1417</v>
      </c>
      <c r="G108" s="229"/>
      <c r="H108" s="231" t="s">
        <v>32</v>
      </c>
      <c r="I108" s="233"/>
      <c r="J108" s="229"/>
      <c r="K108" s="229"/>
      <c r="L108" s="234"/>
      <c r="M108" s="235"/>
      <c r="N108" s="236"/>
      <c r="O108" s="236"/>
      <c r="P108" s="236"/>
      <c r="Q108" s="236"/>
      <c r="R108" s="236"/>
      <c r="S108" s="236"/>
      <c r="T108" s="237"/>
      <c r="U108" s="13"/>
      <c r="V108" s="13"/>
      <c r="W108" s="13"/>
      <c r="X108" s="13"/>
      <c r="Y108" s="13"/>
      <c r="Z108" s="13"/>
      <c r="AA108" s="13"/>
      <c r="AB108" s="13"/>
      <c r="AC108" s="13"/>
      <c r="AD108" s="13"/>
      <c r="AE108" s="13"/>
      <c r="AT108" s="238" t="s">
        <v>204</v>
      </c>
      <c r="AU108" s="238" t="s">
        <v>86</v>
      </c>
      <c r="AV108" s="13" t="s">
        <v>84</v>
      </c>
      <c r="AW108" s="13" t="s">
        <v>39</v>
      </c>
      <c r="AX108" s="13" t="s">
        <v>77</v>
      </c>
      <c r="AY108" s="238" t="s">
        <v>194</v>
      </c>
    </row>
    <row r="109" s="14" customFormat="1">
      <c r="A109" s="14"/>
      <c r="B109" s="239"/>
      <c r="C109" s="240"/>
      <c r="D109" s="230" t="s">
        <v>204</v>
      </c>
      <c r="E109" s="241" t="s">
        <v>32</v>
      </c>
      <c r="F109" s="242" t="s">
        <v>1426</v>
      </c>
      <c r="G109" s="240"/>
      <c r="H109" s="243">
        <v>785</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204</v>
      </c>
      <c r="AU109" s="249" t="s">
        <v>86</v>
      </c>
      <c r="AV109" s="14" t="s">
        <v>86</v>
      </c>
      <c r="AW109" s="14" t="s">
        <v>39</v>
      </c>
      <c r="AX109" s="14" t="s">
        <v>77</v>
      </c>
      <c r="AY109" s="249" t="s">
        <v>194</v>
      </c>
    </row>
    <row r="110" s="15" customFormat="1">
      <c r="A110" s="15"/>
      <c r="B110" s="250"/>
      <c r="C110" s="251"/>
      <c r="D110" s="230" t="s">
        <v>204</v>
      </c>
      <c r="E110" s="252" t="s">
        <v>32</v>
      </c>
      <c r="F110" s="253" t="s">
        <v>207</v>
      </c>
      <c r="G110" s="251"/>
      <c r="H110" s="254">
        <v>785</v>
      </c>
      <c r="I110" s="255"/>
      <c r="J110" s="251"/>
      <c r="K110" s="251"/>
      <c r="L110" s="256"/>
      <c r="M110" s="257"/>
      <c r="N110" s="258"/>
      <c r="O110" s="258"/>
      <c r="P110" s="258"/>
      <c r="Q110" s="258"/>
      <c r="R110" s="258"/>
      <c r="S110" s="258"/>
      <c r="T110" s="259"/>
      <c r="U110" s="15"/>
      <c r="V110" s="15"/>
      <c r="W110" s="15"/>
      <c r="X110" s="15"/>
      <c r="Y110" s="15"/>
      <c r="Z110" s="15"/>
      <c r="AA110" s="15"/>
      <c r="AB110" s="15"/>
      <c r="AC110" s="15"/>
      <c r="AD110" s="15"/>
      <c r="AE110" s="15"/>
      <c r="AT110" s="260" t="s">
        <v>204</v>
      </c>
      <c r="AU110" s="260" t="s">
        <v>86</v>
      </c>
      <c r="AV110" s="15" t="s">
        <v>208</v>
      </c>
      <c r="AW110" s="15" t="s">
        <v>39</v>
      </c>
      <c r="AX110" s="15" t="s">
        <v>84</v>
      </c>
      <c r="AY110" s="260" t="s">
        <v>194</v>
      </c>
    </row>
    <row r="111" s="2" customFormat="1" ht="16.5" customHeight="1">
      <c r="A111" s="39"/>
      <c r="B111" s="40"/>
      <c r="C111" s="214" t="s">
        <v>229</v>
      </c>
      <c r="D111" s="214" t="s">
        <v>197</v>
      </c>
      <c r="E111" s="215" t="s">
        <v>1427</v>
      </c>
      <c r="F111" s="216" t="s">
        <v>1428</v>
      </c>
      <c r="G111" s="217" t="s">
        <v>262</v>
      </c>
      <c r="H111" s="218">
        <v>777</v>
      </c>
      <c r="I111" s="219"/>
      <c r="J111" s="220">
        <f>ROUND(I111*H111,2)</f>
        <v>0</v>
      </c>
      <c r="K111" s="216" t="s">
        <v>1405</v>
      </c>
      <c r="L111" s="221"/>
      <c r="M111" s="222" t="s">
        <v>32</v>
      </c>
      <c r="N111" s="223" t="s">
        <v>48</v>
      </c>
      <c r="O111" s="85"/>
      <c r="P111" s="224">
        <f>O111*H111</f>
        <v>0</v>
      </c>
      <c r="Q111" s="224">
        <v>0.00044000000000000002</v>
      </c>
      <c r="R111" s="224">
        <f>Q111*H111</f>
        <v>0.34188000000000002</v>
      </c>
      <c r="S111" s="224">
        <v>0</v>
      </c>
      <c r="T111" s="225">
        <f>S111*H111</f>
        <v>0</v>
      </c>
      <c r="U111" s="39"/>
      <c r="V111" s="39"/>
      <c r="W111" s="39"/>
      <c r="X111" s="39"/>
      <c r="Y111" s="39"/>
      <c r="Z111" s="39"/>
      <c r="AA111" s="39"/>
      <c r="AB111" s="39"/>
      <c r="AC111" s="39"/>
      <c r="AD111" s="39"/>
      <c r="AE111" s="39"/>
      <c r="AR111" s="226" t="s">
        <v>201</v>
      </c>
      <c r="AT111" s="226" t="s">
        <v>197</v>
      </c>
      <c r="AU111" s="226" t="s">
        <v>86</v>
      </c>
      <c r="AY111" s="17" t="s">
        <v>194</v>
      </c>
      <c r="BE111" s="227">
        <f>IF(N111="základní",J111,0)</f>
        <v>0</v>
      </c>
      <c r="BF111" s="227">
        <f>IF(N111="snížená",J111,0)</f>
        <v>0</v>
      </c>
      <c r="BG111" s="227">
        <f>IF(N111="zákl. přenesená",J111,0)</f>
        <v>0</v>
      </c>
      <c r="BH111" s="227">
        <f>IF(N111="sníž. přenesená",J111,0)</f>
        <v>0</v>
      </c>
      <c r="BI111" s="227">
        <f>IF(N111="nulová",J111,0)</f>
        <v>0</v>
      </c>
      <c r="BJ111" s="17" t="s">
        <v>84</v>
      </c>
      <c r="BK111" s="227">
        <f>ROUND(I111*H111,2)</f>
        <v>0</v>
      </c>
      <c r="BL111" s="17" t="s">
        <v>202</v>
      </c>
      <c r="BM111" s="226" t="s">
        <v>1429</v>
      </c>
    </row>
    <row r="112" s="13" customFormat="1">
      <c r="A112" s="13"/>
      <c r="B112" s="228"/>
      <c r="C112" s="229"/>
      <c r="D112" s="230" t="s">
        <v>204</v>
      </c>
      <c r="E112" s="231" t="s">
        <v>32</v>
      </c>
      <c r="F112" s="232" t="s">
        <v>1417</v>
      </c>
      <c r="G112" s="229"/>
      <c r="H112" s="231" t="s">
        <v>32</v>
      </c>
      <c r="I112" s="233"/>
      <c r="J112" s="229"/>
      <c r="K112" s="229"/>
      <c r="L112" s="234"/>
      <c r="M112" s="235"/>
      <c r="N112" s="236"/>
      <c r="O112" s="236"/>
      <c r="P112" s="236"/>
      <c r="Q112" s="236"/>
      <c r="R112" s="236"/>
      <c r="S112" s="236"/>
      <c r="T112" s="237"/>
      <c r="U112" s="13"/>
      <c r="V112" s="13"/>
      <c r="W112" s="13"/>
      <c r="X112" s="13"/>
      <c r="Y112" s="13"/>
      <c r="Z112" s="13"/>
      <c r="AA112" s="13"/>
      <c r="AB112" s="13"/>
      <c r="AC112" s="13"/>
      <c r="AD112" s="13"/>
      <c r="AE112" s="13"/>
      <c r="AT112" s="238" t="s">
        <v>204</v>
      </c>
      <c r="AU112" s="238" t="s">
        <v>86</v>
      </c>
      <c r="AV112" s="13" t="s">
        <v>84</v>
      </c>
      <c r="AW112" s="13" t="s">
        <v>39</v>
      </c>
      <c r="AX112" s="13" t="s">
        <v>77</v>
      </c>
      <c r="AY112" s="238" t="s">
        <v>194</v>
      </c>
    </row>
    <row r="113" s="14" customFormat="1">
      <c r="A113" s="14"/>
      <c r="B113" s="239"/>
      <c r="C113" s="240"/>
      <c r="D113" s="230" t="s">
        <v>204</v>
      </c>
      <c r="E113" s="241" t="s">
        <v>32</v>
      </c>
      <c r="F113" s="242" t="s">
        <v>1430</v>
      </c>
      <c r="G113" s="240"/>
      <c r="H113" s="243">
        <v>777</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204</v>
      </c>
      <c r="AU113" s="249" t="s">
        <v>86</v>
      </c>
      <c r="AV113" s="14" t="s">
        <v>86</v>
      </c>
      <c r="AW113" s="14" t="s">
        <v>39</v>
      </c>
      <c r="AX113" s="14" t="s">
        <v>77</v>
      </c>
      <c r="AY113" s="249" t="s">
        <v>194</v>
      </c>
    </row>
    <row r="114" s="15" customFormat="1">
      <c r="A114" s="15"/>
      <c r="B114" s="250"/>
      <c r="C114" s="251"/>
      <c r="D114" s="230" t="s">
        <v>204</v>
      </c>
      <c r="E114" s="252" t="s">
        <v>32</v>
      </c>
      <c r="F114" s="253" t="s">
        <v>207</v>
      </c>
      <c r="G114" s="251"/>
      <c r="H114" s="254">
        <v>777</v>
      </c>
      <c r="I114" s="255"/>
      <c r="J114" s="251"/>
      <c r="K114" s="251"/>
      <c r="L114" s="256"/>
      <c r="M114" s="257"/>
      <c r="N114" s="258"/>
      <c r="O114" s="258"/>
      <c r="P114" s="258"/>
      <c r="Q114" s="258"/>
      <c r="R114" s="258"/>
      <c r="S114" s="258"/>
      <c r="T114" s="259"/>
      <c r="U114" s="15"/>
      <c r="V114" s="15"/>
      <c r="W114" s="15"/>
      <c r="X114" s="15"/>
      <c r="Y114" s="15"/>
      <c r="Z114" s="15"/>
      <c r="AA114" s="15"/>
      <c r="AB114" s="15"/>
      <c r="AC114" s="15"/>
      <c r="AD114" s="15"/>
      <c r="AE114" s="15"/>
      <c r="AT114" s="260" t="s">
        <v>204</v>
      </c>
      <c r="AU114" s="260" t="s">
        <v>86</v>
      </c>
      <c r="AV114" s="15" t="s">
        <v>208</v>
      </c>
      <c r="AW114" s="15" t="s">
        <v>39</v>
      </c>
      <c r="AX114" s="15" t="s">
        <v>84</v>
      </c>
      <c r="AY114" s="260" t="s">
        <v>194</v>
      </c>
    </row>
    <row r="115" s="2" customFormat="1" ht="16.5" customHeight="1">
      <c r="A115" s="39"/>
      <c r="B115" s="40"/>
      <c r="C115" s="261" t="s">
        <v>234</v>
      </c>
      <c r="D115" s="261" t="s">
        <v>222</v>
      </c>
      <c r="E115" s="262" t="s">
        <v>1431</v>
      </c>
      <c r="F115" s="263" t="s">
        <v>1432</v>
      </c>
      <c r="G115" s="264" t="s">
        <v>1433</v>
      </c>
      <c r="H115" s="265">
        <v>6.2400000000000002</v>
      </c>
      <c r="I115" s="266"/>
      <c r="J115" s="267">
        <f>ROUND(I115*H115,2)</f>
        <v>0</v>
      </c>
      <c r="K115" s="263" t="s">
        <v>1405</v>
      </c>
      <c r="L115" s="45"/>
      <c r="M115" s="268" t="s">
        <v>32</v>
      </c>
      <c r="N115" s="269" t="s">
        <v>48</v>
      </c>
      <c r="O115" s="85"/>
      <c r="P115" s="224">
        <f>O115*H115</f>
        <v>0</v>
      </c>
      <c r="Q115" s="224">
        <v>0</v>
      </c>
      <c r="R115" s="224">
        <f>Q115*H115</f>
        <v>0</v>
      </c>
      <c r="S115" s="224">
        <v>2.4500000000000002</v>
      </c>
      <c r="T115" s="225">
        <f>S115*H115</f>
        <v>15.288000000000002</v>
      </c>
      <c r="U115" s="39"/>
      <c r="V115" s="39"/>
      <c r="W115" s="39"/>
      <c r="X115" s="39"/>
      <c r="Y115" s="39"/>
      <c r="Z115" s="39"/>
      <c r="AA115" s="39"/>
      <c r="AB115" s="39"/>
      <c r="AC115" s="39"/>
      <c r="AD115" s="39"/>
      <c r="AE115" s="39"/>
      <c r="AR115" s="226" t="s">
        <v>84</v>
      </c>
      <c r="AT115" s="226" t="s">
        <v>222</v>
      </c>
      <c r="AU115" s="226" t="s">
        <v>86</v>
      </c>
      <c r="AY115" s="17" t="s">
        <v>194</v>
      </c>
      <c r="BE115" s="227">
        <f>IF(N115="základní",J115,0)</f>
        <v>0</v>
      </c>
      <c r="BF115" s="227">
        <f>IF(N115="snížená",J115,0)</f>
        <v>0</v>
      </c>
      <c r="BG115" s="227">
        <f>IF(N115="zákl. přenesená",J115,0)</f>
        <v>0</v>
      </c>
      <c r="BH115" s="227">
        <f>IF(N115="sníž. přenesená",J115,0)</f>
        <v>0</v>
      </c>
      <c r="BI115" s="227">
        <f>IF(N115="nulová",J115,0)</f>
        <v>0</v>
      </c>
      <c r="BJ115" s="17" t="s">
        <v>84</v>
      </c>
      <c r="BK115" s="227">
        <f>ROUND(I115*H115,2)</f>
        <v>0</v>
      </c>
      <c r="BL115" s="17" t="s">
        <v>84</v>
      </c>
      <c r="BM115" s="226" t="s">
        <v>1434</v>
      </c>
    </row>
    <row r="116" s="2" customFormat="1">
      <c r="A116" s="39"/>
      <c r="B116" s="40"/>
      <c r="C116" s="41"/>
      <c r="D116" s="279" t="s">
        <v>1407</v>
      </c>
      <c r="E116" s="41"/>
      <c r="F116" s="280" t="s">
        <v>1435</v>
      </c>
      <c r="G116" s="41"/>
      <c r="H116" s="41"/>
      <c r="I116" s="271"/>
      <c r="J116" s="41"/>
      <c r="K116" s="41"/>
      <c r="L116" s="45"/>
      <c r="M116" s="272"/>
      <c r="N116" s="273"/>
      <c r="O116" s="85"/>
      <c r="P116" s="85"/>
      <c r="Q116" s="85"/>
      <c r="R116" s="85"/>
      <c r="S116" s="85"/>
      <c r="T116" s="86"/>
      <c r="U116" s="39"/>
      <c r="V116" s="39"/>
      <c r="W116" s="39"/>
      <c r="X116" s="39"/>
      <c r="Y116" s="39"/>
      <c r="Z116" s="39"/>
      <c r="AA116" s="39"/>
      <c r="AB116" s="39"/>
      <c r="AC116" s="39"/>
      <c r="AD116" s="39"/>
      <c r="AE116" s="39"/>
      <c r="AT116" s="17" t="s">
        <v>1407</v>
      </c>
      <c r="AU116" s="17" t="s">
        <v>86</v>
      </c>
    </row>
    <row r="117" s="13" customFormat="1">
      <c r="A117" s="13"/>
      <c r="B117" s="228"/>
      <c r="C117" s="229"/>
      <c r="D117" s="230" t="s">
        <v>204</v>
      </c>
      <c r="E117" s="231" t="s">
        <v>32</v>
      </c>
      <c r="F117" s="232" t="s">
        <v>1436</v>
      </c>
      <c r="G117" s="229"/>
      <c r="H117" s="231" t="s">
        <v>32</v>
      </c>
      <c r="I117" s="233"/>
      <c r="J117" s="229"/>
      <c r="K117" s="229"/>
      <c r="L117" s="234"/>
      <c r="M117" s="235"/>
      <c r="N117" s="236"/>
      <c r="O117" s="236"/>
      <c r="P117" s="236"/>
      <c r="Q117" s="236"/>
      <c r="R117" s="236"/>
      <c r="S117" s="236"/>
      <c r="T117" s="237"/>
      <c r="U117" s="13"/>
      <c r="V117" s="13"/>
      <c r="W117" s="13"/>
      <c r="X117" s="13"/>
      <c r="Y117" s="13"/>
      <c r="Z117" s="13"/>
      <c r="AA117" s="13"/>
      <c r="AB117" s="13"/>
      <c r="AC117" s="13"/>
      <c r="AD117" s="13"/>
      <c r="AE117" s="13"/>
      <c r="AT117" s="238" t="s">
        <v>204</v>
      </c>
      <c r="AU117" s="238" t="s">
        <v>86</v>
      </c>
      <c r="AV117" s="13" t="s">
        <v>84</v>
      </c>
      <c r="AW117" s="13" t="s">
        <v>39</v>
      </c>
      <c r="AX117" s="13" t="s">
        <v>77</v>
      </c>
      <c r="AY117" s="238" t="s">
        <v>194</v>
      </c>
    </row>
    <row r="118" s="14" customFormat="1">
      <c r="A118" s="14"/>
      <c r="B118" s="239"/>
      <c r="C118" s="240"/>
      <c r="D118" s="230" t="s">
        <v>204</v>
      </c>
      <c r="E118" s="241" t="s">
        <v>32</v>
      </c>
      <c r="F118" s="242" t="s">
        <v>1437</v>
      </c>
      <c r="G118" s="240"/>
      <c r="H118" s="243">
        <v>1.2</v>
      </c>
      <c r="I118" s="244"/>
      <c r="J118" s="240"/>
      <c r="K118" s="240"/>
      <c r="L118" s="245"/>
      <c r="M118" s="246"/>
      <c r="N118" s="247"/>
      <c r="O118" s="247"/>
      <c r="P118" s="247"/>
      <c r="Q118" s="247"/>
      <c r="R118" s="247"/>
      <c r="S118" s="247"/>
      <c r="T118" s="248"/>
      <c r="U118" s="14"/>
      <c r="V118" s="14"/>
      <c r="W118" s="14"/>
      <c r="X118" s="14"/>
      <c r="Y118" s="14"/>
      <c r="Z118" s="14"/>
      <c r="AA118" s="14"/>
      <c r="AB118" s="14"/>
      <c r="AC118" s="14"/>
      <c r="AD118" s="14"/>
      <c r="AE118" s="14"/>
      <c r="AT118" s="249" t="s">
        <v>204</v>
      </c>
      <c r="AU118" s="249" t="s">
        <v>86</v>
      </c>
      <c r="AV118" s="14" t="s">
        <v>86</v>
      </c>
      <c r="AW118" s="14" t="s">
        <v>39</v>
      </c>
      <c r="AX118" s="14" t="s">
        <v>77</v>
      </c>
      <c r="AY118" s="249" t="s">
        <v>194</v>
      </c>
    </row>
    <row r="119" s="13" customFormat="1">
      <c r="A119" s="13"/>
      <c r="B119" s="228"/>
      <c r="C119" s="229"/>
      <c r="D119" s="230" t="s">
        <v>204</v>
      </c>
      <c r="E119" s="231" t="s">
        <v>32</v>
      </c>
      <c r="F119" s="232" t="s">
        <v>1438</v>
      </c>
      <c r="G119" s="229"/>
      <c r="H119" s="231" t="s">
        <v>32</v>
      </c>
      <c r="I119" s="233"/>
      <c r="J119" s="229"/>
      <c r="K119" s="229"/>
      <c r="L119" s="234"/>
      <c r="M119" s="235"/>
      <c r="N119" s="236"/>
      <c r="O119" s="236"/>
      <c r="P119" s="236"/>
      <c r="Q119" s="236"/>
      <c r="R119" s="236"/>
      <c r="S119" s="236"/>
      <c r="T119" s="237"/>
      <c r="U119" s="13"/>
      <c r="V119" s="13"/>
      <c r="W119" s="13"/>
      <c r="X119" s="13"/>
      <c r="Y119" s="13"/>
      <c r="Z119" s="13"/>
      <c r="AA119" s="13"/>
      <c r="AB119" s="13"/>
      <c r="AC119" s="13"/>
      <c r="AD119" s="13"/>
      <c r="AE119" s="13"/>
      <c r="AT119" s="238" t="s">
        <v>204</v>
      </c>
      <c r="AU119" s="238" t="s">
        <v>86</v>
      </c>
      <c r="AV119" s="13" t="s">
        <v>84</v>
      </c>
      <c r="AW119" s="13" t="s">
        <v>39</v>
      </c>
      <c r="AX119" s="13" t="s">
        <v>77</v>
      </c>
      <c r="AY119" s="238" t="s">
        <v>194</v>
      </c>
    </row>
    <row r="120" s="14" customFormat="1">
      <c r="A120" s="14"/>
      <c r="B120" s="239"/>
      <c r="C120" s="240"/>
      <c r="D120" s="230" t="s">
        <v>204</v>
      </c>
      <c r="E120" s="241" t="s">
        <v>32</v>
      </c>
      <c r="F120" s="242" t="s">
        <v>1437</v>
      </c>
      <c r="G120" s="240"/>
      <c r="H120" s="243">
        <v>1.2</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204</v>
      </c>
      <c r="AU120" s="249" t="s">
        <v>86</v>
      </c>
      <c r="AV120" s="14" t="s">
        <v>86</v>
      </c>
      <c r="AW120" s="14" t="s">
        <v>39</v>
      </c>
      <c r="AX120" s="14" t="s">
        <v>77</v>
      </c>
      <c r="AY120" s="249" t="s">
        <v>194</v>
      </c>
    </row>
    <row r="121" s="13" customFormat="1">
      <c r="A121" s="13"/>
      <c r="B121" s="228"/>
      <c r="C121" s="229"/>
      <c r="D121" s="230" t="s">
        <v>204</v>
      </c>
      <c r="E121" s="231" t="s">
        <v>32</v>
      </c>
      <c r="F121" s="232" t="s">
        <v>1439</v>
      </c>
      <c r="G121" s="229"/>
      <c r="H121" s="231" t="s">
        <v>32</v>
      </c>
      <c r="I121" s="233"/>
      <c r="J121" s="229"/>
      <c r="K121" s="229"/>
      <c r="L121" s="234"/>
      <c r="M121" s="235"/>
      <c r="N121" s="236"/>
      <c r="O121" s="236"/>
      <c r="P121" s="236"/>
      <c r="Q121" s="236"/>
      <c r="R121" s="236"/>
      <c r="S121" s="236"/>
      <c r="T121" s="237"/>
      <c r="U121" s="13"/>
      <c r="V121" s="13"/>
      <c r="W121" s="13"/>
      <c r="X121" s="13"/>
      <c r="Y121" s="13"/>
      <c r="Z121" s="13"/>
      <c r="AA121" s="13"/>
      <c r="AB121" s="13"/>
      <c r="AC121" s="13"/>
      <c r="AD121" s="13"/>
      <c r="AE121" s="13"/>
      <c r="AT121" s="238" t="s">
        <v>204</v>
      </c>
      <c r="AU121" s="238" t="s">
        <v>86</v>
      </c>
      <c r="AV121" s="13" t="s">
        <v>84</v>
      </c>
      <c r="AW121" s="13" t="s">
        <v>39</v>
      </c>
      <c r="AX121" s="13" t="s">
        <v>77</v>
      </c>
      <c r="AY121" s="238" t="s">
        <v>194</v>
      </c>
    </row>
    <row r="122" s="14" customFormat="1">
      <c r="A122" s="14"/>
      <c r="B122" s="239"/>
      <c r="C122" s="240"/>
      <c r="D122" s="230" t="s">
        <v>204</v>
      </c>
      <c r="E122" s="241" t="s">
        <v>32</v>
      </c>
      <c r="F122" s="242" t="s">
        <v>1440</v>
      </c>
      <c r="G122" s="240"/>
      <c r="H122" s="243">
        <v>0.64000000000000001</v>
      </c>
      <c r="I122" s="244"/>
      <c r="J122" s="240"/>
      <c r="K122" s="240"/>
      <c r="L122" s="245"/>
      <c r="M122" s="246"/>
      <c r="N122" s="247"/>
      <c r="O122" s="247"/>
      <c r="P122" s="247"/>
      <c r="Q122" s="247"/>
      <c r="R122" s="247"/>
      <c r="S122" s="247"/>
      <c r="T122" s="248"/>
      <c r="U122" s="14"/>
      <c r="V122" s="14"/>
      <c r="W122" s="14"/>
      <c r="X122" s="14"/>
      <c r="Y122" s="14"/>
      <c r="Z122" s="14"/>
      <c r="AA122" s="14"/>
      <c r="AB122" s="14"/>
      <c r="AC122" s="14"/>
      <c r="AD122" s="14"/>
      <c r="AE122" s="14"/>
      <c r="AT122" s="249" t="s">
        <v>204</v>
      </c>
      <c r="AU122" s="249" t="s">
        <v>86</v>
      </c>
      <c r="AV122" s="14" t="s">
        <v>86</v>
      </c>
      <c r="AW122" s="14" t="s">
        <v>39</v>
      </c>
      <c r="AX122" s="14" t="s">
        <v>77</v>
      </c>
      <c r="AY122" s="249" t="s">
        <v>194</v>
      </c>
    </row>
    <row r="123" s="13" customFormat="1">
      <c r="A123" s="13"/>
      <c r="B123" s="228"/>
      <c r="C123" s="229"/>
      <c r="D123" s="230" t="s">
        <v>204</v>
      </c>
      <c r="E123" s="231" t="s">
        <v>32</v>
      </c>
      <c r="F123" s="232" t="s">
        <v>1441</v>
      </c>
      <c r="G123" s="229"/>
      <c r="H123" s="231" t="s">
        <v>32</v>
      </c>
      <c r="I123" s="233"/>
      <c r="J123" s="229"/>
      <c r="K123" s="229"/>
      <c r="L123" s="234"/>
      <c r="M123" s="235"/>
      <c r="N123" s="236"/>
      <c r="O123" s="236"/>
      <c r="P123" s="236"/>
      <c r="Q123" s="236"/>
      <c r="R123" s="236"/>
      <c r="S123" s="236"/>
      <c r="T123" s="237"/>
      <c r="U123" s="13"/>
      <c r="V123" s="13"/>
      <c r="W123" s="13"/>
      <c r="X123" s="13"/>
      <c r="Y123" s="13"/>
      <c r="Z123" s="13"/>
      <c r="AA123" s="13"/>
      <c r="AB123" s="13"/>
      <c r="AC123" s="13"/>
      <c r="AD123" s="13"/>
      <c r="AE123" s="13"/>
      <c r="AT123" s="238" t="s">
        <v>204</v>
      </c>
      <c r="AU123" s="238" t="s">
        <v>86</v>
      </c>
      <c r="AV123" s="13" t="s">
        <v>84</v>
      </c>
      <c r="AW123" s="13" t="s">
        <v>39</v>
      </c>
      <c r="AX123" s="13" t="s">
        <v>77</v>
      </c>
      <c r="AY123" s="238" t="s">
        <v>194</v>
      </c>
    </row>
    <row r="124" s="14" customFormat="1">
      <c r="A124" s="14"/>
      <c r="B124" s="239"/>
      <c r="C124" s="240"/>
      <c r="D124" s="230" t="s">
        <v>204</v>
      </c>
      <c r="E124" s="241" t="s">
        <v>32</v>
      </c>
      <c r="F124" s="242" t="s">
        <v>1442</v>
      </c>
      <c r="G124" s="240"/>
      <c r="H124" s="243">
        <v>3.2000000000000002</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204</v>
      </c>
      <c r="AU124" s="249" t="s">
        <v>86</v>
      </c>
      <c r="AV124" s="14" t="s">
        <v>86</v>
      </c>
      <c r="AW124" s="14" t="s">
        <v>39</v>
      </c>
      <c r="AX124" s="14" t="s">
        <v>77</v>
      </c>
      <c r="AY124" s="249" t="s">
        <v>194</v>
      </c>
    </row>
    <row r="125" s="15" customFormat="1">
      <c r="A125" s="15"/>
      <c r="B125" s="250"/>
      <c r="C125" s="251"/>
      <c r="D125" s="230" t="s">
        <v>204</v>
      </c>
      <c r="E125" s="252" t="s">
        <v>32</v>
      </c>
      <c r="F125" s="253" t="s">
        <v>207</v>
      </c>
      <c r="G125" s="251"/>
      <c r="H125" s="254">
        <v>6.2400000000000002</v>
      </c>
      <c r="I125" s="255"/>
      <c r="J125" s="251"/>
      <c r="K125" s="251"/>
      <c r="L125" s="256"/>
      <c r="M125" s="257"/>
      <c r="N125" s="258"/>
      <c r="O125" s="258"/>
      <c r="P125" s="258"/>
      <c r="Q125" s="258"/>
      <c r="R125" s="258"/>
      <c r="S125" s="258"/>
      <c r="T125" s="259"/>
      <c r="U125" s="15"/>
      <c r="V125" s="15"/>
      <c r="W125" s="15"/>
      <c r="X125" s="15"/>
      <c r="Y125" s="15"/>
      <c r="Z125" s="15"/>
      <c r="AA125" s="15"/>
      <c r="AB125" s="15"/>
      <c r="AC125" s="15"/>
      <c r="AD125" s="15"/>
      <c r="AE125" s="15"/>
      <c r="AT125" s="260" t="s">
        <v>204</v>
      </c>
      <c r="AU125" s="260" t="s">
        <v>86</v>
      </c>
      <c r="AV125" s="15" t="s">
        <v>208</v>
      </c>
      <c r="AW125" s="15" t="s">
        <v>39</v>
      </c>
      <c r="AX125" s="15" t="s">
        <v>84</v>
      </c>
      <c r="AY125" s="260" t="s">
        <v>194</v>
      </c>
    </row>
    <row r="126" s="12" customFormat="1" ht="25.92" customHeight="1">
      <c r="A126" s="12"/>
      <c r="B126" s="198"/>
      <c r="C126" s="199"/>
      <c r="D126" s="200" t="s">
        <v>76</v>
      </c>
      <c r="E126" s="201" t="s">
        <v>1443</v>
      </c>
      <c r="F126" s="201" t="s">
        <v>1444</v>
      </c>
      <c r="G126" s="199"/>
      <c r="H126" s="199"/>
      <c r="I126" s="202"/>
      <c r="J126" s="203">
        <f>BK126</f>
        <v>0</v>
      </c>
      <c r="K126" s="199"/>
      <c r="L126" s="204"/>
      <c r="M126" s="205"/>
      <c r="N126" s="206"/>
      <c r="O126" s="206"/>
      <c r="P126" s="207">
        <f>P127+P135</f>
        <v>0</v>
      </c>
      <c r="Q126" s="206"/>
      <c r="R126" s="207">
        <f>R127+R135</f>
        <v>32.046408</v>
      </c>
      <c r="S126" s="206"/>
      <c r="T126" s="208">
        <f>T127+T135</f>
        <v>0</v>
      </c>
      <c r="U126" s="12"/>
      <c r="V126" s="12"/>
      <c r="W126" s="12"/>
      <c r="X126" s="12"/>
      <c r="Y126" s="12"/>
      <c r="Z126" s="12"/>
      <c r="AA126" s="12"/>
      <c r="AB126" s="12"/>
      <c r="AC126" s="12"/>
      <c r="AD126" s="12"/>
      <c r="AE126" s="12"/>
      <c r="AR126" s="209" t="s">
        <v>84</v>
      </c>
      <c r="AT126" s="210" t="s">
        <v>76</v>
      </c>
      <c r="AU126" s="210" t="s">
        <v>77</v>
      </c>
      <c r="AY126" s="209" t="s">
        <v>194</v>
      </c>
      <c r="BK126" s="211">
        <f>BK127+BK135</f>
        <v>0</v>
      </c>
    </row>
    <row r="127" s="12" customFormat="1" ht="22.8" customHeight="1">
      <c r="A127" s="12"/>
      <c r="B127" s="198"/>
      <c r="C127" s="199"/>
      <c r="D127" s="200" t="s">
        <v>76</v>
      </c>
      <c r="E127" s="212" t="s">
        <v>1445</v>
      </c>
      <c r="F127" s="212" t="s">
        <v>1446</v>
      </c>
      <c r="G127" s="199"/>
      <c r="H127" s="199"/>
      <c r="I127" s="202"/>
      <c r="J127" s="213">
        <f>BK127</f>
        <v>0</v>
      </c>
      <c r="K127" s="199"/>
      <c r="L127" s="204"/>
      <c r="M127" s="205"/>
      <c r="N127" s="206"/>
      <c r="O127" s="206"/>
      <c r="P127" s="207">
        <f>SUM(P128:P134)</f>
        <v>0</v>
      </c>
      <c r="Q127" s="206"/>
      <c r="R127" s="207">
        <f>SUM(R128:R134)</f>
        <v>4.9559999999999995</v>
      </c>
      <c r="S127" s="206"/>
      <c r="T127" s="208">
        <f>SUM(T128:T134)</f>
        <v>0</v>
      </c>
      <c r="U127" s="12"/>
      <c r="V127" s="12"/>
      <c r="W127" s="12"/>
      <c r="X127" s="12"/>
      <c r="Y127" s="12"/>
      <c r="Z127" s="12"/>
      <c r="AA127" s="12"/>
      <c r="AB127" s="12"/>
      <c r="AC127" s="12"/>
      <c r="AD127" s="12"/>
      <c r="AE127" s="12"/>
      <c r="AR127" s="209" t="s">
        <v>84</v>
      </c>
      <c r="AT127" s="210" t="s">
        <v>76</v>
      </c>
      <c r="AU127" s="210" t="s">
        <v>84</v>
      </c>
      <c r="AY127" s="209" t="s">
        <v>194</v>
      </c>
      <c r="BK127" s="211">
        <f>SUM(BK128:BK134)</f>
        <v>0</v>
      </c>
    </row>
    <row r="128" s="2" customFormat="1" ht="16.5" customHeight="1">
      <c r="A128" s="39"/>
      <c r="B128" s="40"/>
      <c r="C128" s="214" t="s">
        <v>239</v>
      </c>
      <c r="D128" s="214" t="s">
        <v>197</v>
      </c>
      <c r="E128" s="215" t="s">
        <v>1447</v>
      </c>
      <c r="F128" s="216" t="s">
        <v>1448</v>
      </c>
      <c r="G128" s="217" t="s">
        <v>262</v>
      </c>
      <c r="H128" s="218">
        <v>42</v>
      </c>
      <c r="I128" s="219"/>
      <c r="J128" s="220">
        <f>ROUND(I128*H128,2)</f>
        <v>0</v>
      </c>
      <c r="K128" s="216" t="s">
        <v>1405</v>
      </c>
      <c r="L128" s="221"/>
      <c r="M128" s="222" t="s">
        <v>32</v>
      </c>
      <c r="N128" s="223" t="s">
        <v>48</v>
      </c>
      <c r="O128" s="85"/>
      <c r="P128" s="224">
        <f>O128*H128</f>
        <v>0</v>
      </c>
      <c r="Q128" s="224">
        <v>0.11799999999999999</v>
      </c>
      <c r="R128" s="224">
        <f>Q128*H128</f>
        <v>4.9559999999999995</v>
      </c>
      <c r="S128" s="224">
        <v>0</v>
      </c>
      <c r="T128" s="225">
        <f>S128*H128</f>
        <v>0</v>
      </c>
      <c r="U128" s="39"/>
      <c r="V128" s="39"/>
      <c r="W128" s="39"/>
      <c r="X128" s="39"/>
      <c r="Y128" s="39"/>
      <c r="Z128" s="39"/>
      <c r="AA128" s="39"/>
      <c r="AB128" s="39"/>
      <c r="AC128" s="39"/>
      <c r="AD128" s="39"/>
      <c r="AE128" s="39"/>
      <c r="AR128" s="226" t="s">
        <v>201</v>
      </c>
      <c r="AT128" s="226" t="s">
        <v>197</v>
      </c>
      <c r="AU128" s="226" t="s">
        <v>86</v>
      </c>
      <c r="AY128" s="17" t="s">
        <v>194</v>
      </c>
      <c r="BE128" s="227">
        <f>IF(N128="základní",J128,0)</f>
        <v>0</v>
      </c>
      <c r="BF128" s="227">
        <f>IF(N128="snížená",J128,0)</f>
        <v>0</v>
      </c>
      <c r="BG128" s="227">
        <f>IF(N128="zákl. přenesená",J128,0)</f>
        <v>0</v>
      </c>
      <c r="BH128" s="227">
        <f>IF(N128="sníž. přenesená",J128,0)</f>
        <v>0</v>
      </c>
      <c r="BI128" s="227">
        <f>IF(N128="nulová",J128,0)</f>
        <v>0</v>
      </c>
      <c r="BJ128" s="17" t="s">
        <v>84</v>
      </c>
      <c r="BK128" s="227">
        <f>ROUND(I128*H128,2)</f>
        <v>0</v>
      </c>
      <c r="BL128" s="17" t="s">
        <v>202</v>
      </c>
      <c r="BM128" s="226" t="s">
        <v>1449</v>
      </c>
    </row>
    <row r="129" s="2" customFormat="1">
      <c r="A129" s="39"/>
      <c r="B129" s="40"/>
      <c r="C129" s="41"/>
      <c r="D129" s="230" t="s">
        <v>226</v>
      </c>
      <c r="E129" s="41"/>
      <c r="F129" s="270" t="s">
        <v>1450</v>
      </c>
      <c r="G129" s="41"/>
      <c r="H129" s="41"/>
      <c r="I129" s="271"/>
      <c r="J129" s="41"/>
      <c r="K129" s="41"/>
      <c r="L129" s="45"/>
      <c r="M129" s="272"/>
      <c r="N129" s="273"/>
      <c r="O129" s="85"/>
      <c r="P129" s="85"/>
      <c r="Q129" s="85"/>
      <c r="R129" s="85"/>
      <c r="S129" s="85"/>
      <c r="T129" s="86"/>
      <c r="U129" s="39"/>
      <c r="V129" s="39"/>
      <c r="W129" s="39"/>
      <c r="X129" s="39"/>
      <c r="Y129" s="39"/>
      <c r="Z129" s="39"/>
      <c r="AA129" s="39"/>
      <c r="AB129" s="39"/>
      <c r="AC129" s="39"/>
      <c r="AD129" s="39"/>
      <c r="AE129" s="39"/>
      <c r="AT129" s="17" t="s">
        <v>226</v>
      </c>
      <c r="AU129" s="17" t="s">
        <v>86</v>
      </c>
    </row>
    <row r="130" s="13" customFormat="1">
      <c r="A130" s="13"/>
      <c r="B130" s="228"/>
      <c r="C130" s="229"/>
      <c r="D130" s="230" t="s">
        <v>204</v>
      </c>
      <c r="E130" s="231" t="s">
        <v>32</v>
      </c>
      <c r="F130" s="232" t="s">
        <v>1451</v>
      </c>
      <c r="G130" s="229"/>
      <c r="H130" s="231" t="s">
        <v>32</v>
      </c>
      <c r="I130" s="233"/>
      <c r="J130" s="229"/>
      <c r="K130" s="229"/>
      <c r="L130" s="234"/>
      <c r="M130" s="235"/>
      <c r="N130" s="236"/>
      <c r="O130" s="236"/>
      <c r="P130" s="236"/>
      <c r="Q130" s="236"/>
      <c r="R130" s="236"/>
      <c r="S130" s="236"/>
      <c r="T130" s="237"/>
      <c r="U130" s="13"/>
      <c r="V130" s="13"/>
      <c r="W130" s="13"/>
      <c r="X130" s="13"/>
      <c r="Y130" s="13"/>
      <c r="Z130" s="13"/>
      <c r="AA130" s="13"/>
      <c r="AB130" s="13"/>
      <c r="AC130" s="13"/>
      <c r="AD130" s="13"/>
      <c r="AE130" s="13"/>
      <c r="AT130" s="238" t="s">
        <v>204</v>
      </c>
      <c r="AU130" s="238" t="s">
        <v>86</v>
      </c>
      <c r="AV130" s="13" t="s">
        <v>84</v>
      </c>
      <c r="AW130" s="13" t="s">
        <v>39</v>
      </c>
      <c r="AX130" s="13" t="s">
        <v>77</v>
      </c>
      <c r="AY130" s="238" t="s">
        <v>194</v>
      </c>
    </row>
    <row r="131" s="14" customFormat="1">
      <c r="A131" s="14"/>
      <c r="B131" s="239"/>
      <c r="C131" s="240"/>
      <c r="D131" s="230" t="s">
        <v>204</v>
      </c>
      <c r="E131" s="241" t="s">
        <v>32</v>
      </c>
      <c r="F131" s="242" t="s">
        <v>1452</v>
      </c>
      <c r="G131" s="240"/>
      <c r="H131" s="243">
        <v>13</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204</v>
      </c>
      <c r="AU131" s="249" t="s">
        <v>86</v>
      </c>
      <c r="AV131" s="14" t="s">
        <v>86</v>
      </c>
      <c r="AW131" s="14" t="s">
        <v>39</v>
      </c>
      <c r="AX131" s="14" t="s">
        <v>77</v>
      </c>
      <c r="AY131" s="249" t="s">
        <v>194</v>
      </c>
    </row>
    <row r="132" s="13" customFormat="1">
      <c r="A132" s="13"/>
      <c r="B132" s="228"/>
      <c r="C132" s="229"/>
      <c r="D132" s="230" t="s">
        <v>204</v>
      </c>
      <c r="E132" s="231" t="s">
        <v>32</v>
      </c>
      <c r="F132" s="232" t="s">
        <v>1453</v>
      </c>
      <c r="G132" s="229"/>
      <c r="H132" s="231" t="s">
        <v>32</v>
      </c>
      <c r="I132" s="233"/>
      <c r="J132" s="229"/>
      <c r="K132" s="229"/>
      <c r="L132" s="234"/>
      <c r="M132" s="235"/>
      <c r="N132" s="236"/>
      <c r="O132" s="236"/>
      <c r="P132" s="236"/>
      <c r="Q132" s="236"/>
      <c r="R132" s="236"/>
      <c r="S132" s="236"/>
      <c r="T132" s="237"/>
      <c r="U132" s="13"/>
      <c r="V132" s="13"/>
      <c r="W132" s="13"/>
      <c r="X132" s="13"/>
      <c r="Y132" s="13"/>
      <c r="Z132" s="13"/>
      <c r="AA132" s="13"/>
      <c r="AB132" s="13"/>
      <c r="AC132" s="13"/>
      <c r="AD132" s="13"/>
      <c r="AE132" s="13"/>
      <c r="AT132" s="238" t="s">
        <v>204</v>
      </c>
      <c r="AU132" s="238" t="s">
        <v>86</v>
      </c>
      <c r="AV132" s="13" t="s">
        <v>84</v>
      </c>
      <c r="AW132" s="13" t="s">
        <v>39</v>
      </c>
      <c r="AX132" s="13" t="s">
        <v>77</v>
      </c>
      <c r="AY132" s="238" t="s">
        <v>194</v>
      </c>
    </row>
    <row r="133" s="14" customFormat="1">
      <c r="A133" s="14"/>
      <c r="B133" s="239"/>
      <c r="C133" s="240"/>
      <c r="D133" s="230" t="s">
        <v>204</v>
      </c>
      <c r="E133" s="241" t="s">
        <v>32</v>
      </c>
      <c r="F133" s="242" t="s">
        <v>1454</v>
      </c>
      <c r="G133" s="240"/>
      <c r="H133" s="243">
        <v>29</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204</v>
      </c>
      <c r="AU133" s="249" t="s">
        <v>86</v>
      </c>
      <c r="AV133" s="14" t="s">
        <v>86</v>
      </c>
      <c r="AW133" s="14" t="s">
        <v>39</v>
      </c>
      <c r="AX133" s="14" t="s">
        <v>77</v>
      </c>
      <c r="AY133" s="249" t="s">
        <v>194</v>
      </c>
    </row>
    <row r="134" s="15" customFormat="1">
      <c r="A134" s="15"/>
      <c r="B134" s="250"/>
      <c r="C134" s="251"/>
      <c r="D134" s="230" t="s">
        <v>204</v>
      </c>
      <c r="E134" s="252" t="s">
        <v>32</v>
      </c>
      <c r="F134" s="253" t="s">
        <v>207</v>
      </c>
      <c r="G134" s="251"/>
      <c r="H134" s="254">
        <v>42</v>
      </c>
      <c r="I134" s="255"/>
      <c r="J134" s="251"/>
      <c r="K134" s="251"/>
      <c r="L134" s="256"/>
      <c r="M134" s="257"/>
      <c r="N134" s="258"/>
      <c r="O134" s="258"/>
      <c r="P134" s="258"/>
      <c r="Q134" s="258"/>
      <c r="R134" s="258"/>
      <c r="S134" s="258"/>
      <c r="T134" s="259"/>
      <c r="U134" s="15"/>
      <c r="V134" s="15"/>
      <c r="W134" s="15"/>
      <c r="X134" s="15"/>
      <c r="Y134" s="15"/>
      <c r="Z134" s="15"/>
      <c r="AA134" s="15"/>
      <c r="AB134" s="15"/>
      <c r="AC134" s="15"/>
      <c r="AD134" s="15"/>
      <c r="AE134" s="15"/>
      <c r="AT134" s="260" t="s">
        <v>204</v>
      </c>
      <c r="AU134" s="260" t="s">
        <v>86</v>
      </c>
      <c r="AV134" s="15" t="s">
        <v>208</v>
      </c>
      <c r="AW134" s="15" t="s">
        <v>39</v>
      </c>
      <c r="AX134" s="15" t="s">
        <v>84</v>
      </c>
      <c r="AY134" s="260" t="s">
        <v>194</v>
      </c>
    </row>
    <row r="135" s="12" customFormat="1" ht="22.8" customHeight="1">
      <c r="A135" s="12"/>
      <c r="B135" s="198"/>
      <c r="C135" s="199"/>
      <c r="D135" s="200" t="s">
        <v>76</v>
      </c>
      <c r="E135" s="212" t="s">
        <v>86</v>
      </c>
      <c r="F135" s="212" t="s">
        <v>1455</v>
      </c>
      <c r="G135" s="199"/>
      <c r="H135" s="199"/>
      <c r="I135" s="202"/>
      <c r="J135" s="213">
        <f>BK135</f>
        <v>0</v>
      </c>
      <c r="K135" s="199"/>
      <c r="L135" s="204"/>
      <c r="M135" s="205"/>
      <c r="N135" s="206"/>
      <c r="O135" s="206"/>
      <c r="P135" s="207">
        <f>SUM(P136:P162)</f>
        <v>0</v>
      </c>
      <c r="Q135" s="206"/>
      <c r="R135" s="207">
        <f>SUM(R136:R162)</f>
        <v>27.090408</v>
      </c>
      <c r="S135" s="206"/>
      <c r="T135" s="208">
        <f>SUM(T136:T162)</f>
        <v>0</v>
      </c>
      <c r="U135" s="12"/>
      <c r="V135" s="12"/>
      <c r="W135" s="12"/>
      <c r="X135" s="12"/>
      <c r="Y135" s="12"/>
      <c r="Z135" s="12"/>
      <c r="AA135" s="12"/>
      <c r="AB135" s="12"/>
      <c r="AC135" s="12"/>
      <c r="AD135" s="12"/>
      <c r="AE135" s="12"/>
      <c r="AR135" s="209" t="s">
        <v>84</v>
      </c>
      <c r="AT135" s="210" t="s">
        <v>76</v>
      </c>
      <c r="AU135" s="210" t="s">
        <v>84</v>
      </c>
      <c r="AY135" s="209" t="s">
        <v>194</v>
      </c>
      <c r="BK135" s="211">
        <f>SUM(BK136:BK162)</f>
        <v>0</v>
      </c>
    </row>
    <row r="136" s="2" customFormat="1" ht="16.5" customHeight="1">
      <c r="A136" s="39"/>
      <c r="B136" s="40"/>
      <c r="C136" s="214" t="s">
        <v>244</v>
      </c>
      <c r="D136" s="214" t="s">
        <v>197</v>
      </c>
      <c r="E136" s="215" t="s">
        <v>1456</v>
      </c>
      <c r="F136" s="216" t="s">
        <v>1457</v>
      </c>
      <c r="G136" s="217" t="s">
        <v>1458</v>
      </c>
      <c r="H136" s="218">
        <v>0.20200000000000001</v>
      </c>
      <c r="I136" s="219"/>
      <c r="J136" s="220">
        <f>ROUND(I136*H136,2)</f>
        <v>0</v>
      </c>
      <c r="K136" s="216" t="s">
        <v>1405</v>
      </c>
      <c r="L136" s="221"/>
      <c r="M136" s="222" t="s">
        <v>32</v>
      </c>
      <c r="N136" s="223" t="s">
        <v>48</v>
      </c>
      <c r="O136" s="85"/>
      <c r="P136" s="224">
        <f>O136*H136</f>
        <v>0</v>
      </c>
      <c r="Q136" s="224">
        <v>1</v>
      </c>
      <c r="R136" s="224">
        <f>Q136*H136</f>
        <v>0.20200000000000001</v>
      </c>
      <c r="S136" s="224">
        <v>0</v>
      </c>
      <c r="T136" s="225">
        <f>S136*H136</f>
        <v>0</v>
      </c>
      <c r="U136" s="39"/>
      <c r="V136" s="39"/>
      <c r="W136" s="39"/>
      <c r="X136" s="39"/>
      <c r="Y136" s="39"/>
      <c r="Z136" s="39"/>
      <c r="AA136" s="39"/>
      <c r="AB136" s="39"/>
      <c r="AC136" s="39"/>
      <c r="AD136" s="39"/>
      <c r="AE136" s="39"/>
      <c r="AR136" s="226" t="s">
        <v>524</v>
      </c>
      <c r="AT136" s="226" t="s">
        <v>197</v>
      </c>
      <c r="AU136" s="226" t="s">
        <v>86</v>
      </c>
      <c r="AY136" s="17" t="s">
        <v>194</v>
      </c>
      <c r="BE136" s="227">
        <f>IF(N136="základní",J136,0)</f>
        <v>0</v>
      </c>
      <c r="BF136" s="227">
        <f>IF(N136="snížená",J136,0)</f>
        <v>0</v>
      </c>
      <c r="BG136" s="227">
        <f>IF(N136="zákl. přenesená",J136,0)</f>
        <v>0</v>
      </c>
      <c r="BH136" s="227">
        <f>IF(N136="sníž. přenesená",J136,0)</f>
        <v>0</v>
      </c>
      <c r="BI136" s="227">
        <f>IF(N136="nulová",J136,0)</f>
        <v>0</v>
      </c>
      <c r="BJ136" s="17" t="s">
        <v>84</v>
      </c>
      <c r="BK136" s="227">
        <f>ROUND(I136*H136,2)</f>
        <v>0</v>
      </c>
      <c r="BL136" s="17" t="s">
        <v>524</v>
      </c>
      <c r="BM136" s="226" t="s">
        <v>1459</v>
      </c>
    </row>
    <row r="137" s="13" customFormat="1">
      <c r="A137" s="13"/>
      <c r="B137" s="228"/>
      <c r="C137" s="229"/>
      <c r="D137" s="230" t="s">
        <v>204</v>
      </c>
      <c r="E137" s="231" t="s">
        <v>32</v>
      </c>
      <c r="F137" s="232" t="s">
        <v>1460</v>
      </c>
      <c r="G137" s="229"/>
      <c r="H137" s="231" t="s">
        <v>32</v>
      </c>
      <c r="I137" s="233"/>
      <c r="J137" s="229"/>
      <c r="K137" s="229"/>
      <c r="L137" s="234"/>
      <c r="M137" s="235"/>
      <c r="N137" s="236"/>
      <c r="O137" s="236"/>
      <c r="P137" s="236"/>
      <c r="Q137" s="236"/>
      <c r="R137" s="236"/>
      <c r="S137" s="236"/>
      <c r="T137" s="237"/>
      <c r="U137" s="13"/>
      <c r="V137" s="13"/>
      <c r="W137" s="13"/>
      <c r="X137" s="13"/>
      <c r="Y137" s="13"/>
      <c r="Z137" s="13"/>
      <c r="AA137" s="13"/>
      <c r="AB137" s="13"/>
      <c r="AC137" s="13"/>
      <c r="AD137" s="13"/>
      <c r="AE137" s="13"/>
      <c r="AT137" s="238" t="s">
        <v>204</v>
      </c>
      <c r="AU137" s="238" t="s">
        <v>86</v>
      </c>
      <c r="AV137" s="13" t="s">
        <v>84</v>
      </c>
      <c r="AW137" s="13" t="s">
        <v>39</v>
      </c>
      <c r="AX137" s="13" t="s">
        <v>77</v>
      </c>
      <c r="AY137" s="238" t="s">
        <v>194</v>
      </c>
    </row>
    <row r="138" s="13" customFormat="1">
      <c r="A138" s="13"/>
      <c r="B138" s="228"/>
      <c r="C138" s="229"/>
      <c r="D138" s="230" t="s">
        <v>204</v>
      </c>
      <c r="E138" s="231" t="s">
        <v>32</v>
      </c>
      <c r="F138" s="232" t="s">
        <v>1461</v>
      </c>
      <c r="G138" s="229"/>
      <c r="H138" s="231" t="s">
        <v>32</v>
      </c>
      <c r="I138" s="233"/>
      <c r="J138" s="229"/>
      <c r="K138" s="229"/>
      <c r="L138" s="234"/>
      <c r="M138" s="235"/>
      <c r="N138" s="236"/>
      <c r="O138" s="236"/>
      <c r="P138" s="236"/>
      <c r="Q138" s="236"/>
      <c r="R138" s="236"/>
      <c r="S138" s="236"/>
      <c r="T138" s="237"/>
      <c r="U138" s="13"/>
      <c r="V138" s="13"/>
      <c r="W138" s="13"/>
      <c r="X138" s="13"/>
      <c r="Y138" s="13"/>
      <c r="Z138" s="13"/>
      <c r="AA138" s="13"/>
      <c r="AB138" s="13"/>
      <c r="AC138" s="13"/>
      <c r="AD138" s="13"/>
      <c r="AE138" s="13"/>
      <c r="AT138" s="238" t="s">
        <v>204</v>
      </c>
      <c r="AU138" s="238" t="s">
        <v>86</v>
      </c>
      <c r="AV138" s="13" t="s">
        <v>84</v>
      </c>
      <c r="AW138" s="13" t="s">
        <v>39</v>
      </c>
      <c r="AX138" s="13" t="s">
        <v>77</v>
      </c>
      <c r="AY138" s="238" t="s">
        <v>194</v>
      </c>
    </row>
    <row r="139" s="14" customFormat="1">
      <c r="A139" s="14"/>
      <c r="B139" s="239"/>
      <c r="C139" s="240"/>
      <c r="D139" s="230" t="s">
        <v>204</v>
      </c>
      <c r="E139" s="241" t="s">
        <v>32</v>
      </c>
      <c r="F139" s="242" t="s">
        <v>1462</v>
      </c>
      <c r="G139" s="240"/>
      <c r="H139" s="243">
        <v>0.20200000000000001</v>
      </c>
      <c r="I139" s="244"/>
      <c r="J139" s="240"/>
      <c r="K139" s="240"/>
      <c r="L139" s="245"/>
      <c r="M139" s="246"/>
      <c r="N139" s="247"/>
      <c r="O139" s="247"/>
      <c r="P139" s="247"/>
      <c r="Q139" s="247"/>
      <c r="R139" s="247"/>
      <c r="S139" s="247"/>
      <c r="T139" s="248"/>
      <c r="U139" s="14"/>
      <c r="V139" s="14"/>
      <c r="W139" s="14"/>
      <c r="X139" s="14"/>
      <c r="Y139" s="14"/>
      <c r="Z139" s="14"/>
      <c r="AA139" s="14"/>
      <c r="AB139" s="14"/>
      <c r="AC139" s="14"/>
      <c r="AD139" s="14"/>
      <c r="AE139" s="14"/>
      <c r="AT139" s="249" t="s">
        <v>204</v>
      </c>
      <c r="AU139" s="249" t="s">
        <v>86</v>
      </c>
      <c r="AV139" s="14" t="s">
        <v>86</v>
      </c>
      <c r="AW139" s="14" t="s">
        <v>39</v>
      </c>
      <c r="AX139" s="14" t="s">
        <v>77</v>
      </c>
      <c r="AY139" s="249" t="s">
        <v>194</v>
      </c>
    </row>
    <row r="140" s="15" customFormat="1">
      <c r="A140" s="15"/>
      <c r="B140" s="250"/>
      <c r="C140" s="251"/>
      <c r="D140" s="230" t="s">
        <v>204</v>
      </c>
      <c r="E140" s="252" t="s">
        <v>32</v>
      </c>
      <c r="F140" s="253" t="s">
        <v>207</v>
      </c>
      <c r="G140" s="251"/>
      <c r="H140" s="254">
        <v>0.20200000000000001</v>
      </c>
      <c r="I140" s="255"/>
      <c r="J140" s="251"/>
      <c r="K140" s="251"/>
      <c r="L140" s="256"/>
      <c r="M140" s="257"/>
      <c r="N140" s="258"/>
      <c r="O140" s="258"/>
      <c r="P140" s="258"/>
      <c r="Q140" s="258"/>
      <c r="R140" s="258"/>
      <c r="S140" s="258"/>
      <c r="T140" s="259"/>
      <c r="U140" s="15"/>
      <c r="V140" s="15"/>
      <c r="W140" s="15"/>
      <c r="X140" s="15"/>
      <c r="Y140" s="15"/>
      <c r="Z140" s="15"/>
      <c r="AA140" s="15"/>
      <c r="AB140" s="15"/>
      <c r="AC140" s="15"/>
      <c r="AD140" s="15"/>
      <c r="AE140" s="15"/>
      <c r="AT140" s="260" t="s">
        <v>204</v>
      </c>
      <c r="AU140" s="260" t="s">
        <v>86</v>
      </c>
      <c r="AV140" s="15" t="s">
        <v>208</v>
      </c>
      <c r="AW140" s="15" t="s">
        <v>39</v>
      </c>
      <c r="AX140" s="15" t="s">
        <v>84</v>
      </c>
      <c r="AY140" s="260" t="s">
        <v>194</v>
      </c>
    </row>
    <row r="141" s="2" customFormat="1" ht="24.15" customHeight="1">
      <c r="A141" s="39"/>
      <c r="B141" s="40"/>
      <c r="C141" s="261" t="s">
        <v>249</v>
      </c>
      <c r="D141" s="261" t="s">
        <v>222</v>
      </c>
      <c r="E141" s="262" t="s">
        <v>1463</v>
      </c>
      <c r="F141" s="263" t="s">
        <v>1464</v>
      </c>
      <c r="G141" s="264" t="s">
        <v>262</v>
      </c>
      <c r="H141" s="265">
        <v>4</v>
      </c>
      <c r="I141" s="266"/>
      <c r="J141" s="267">
        <f>ROUND(I141*H141,2)</f>
        <v>0</v>
      </c>
      <c r="K141" s="263" t="s">
        <v>1405</v>
      </c>
      <c r="L141" s="45"/>
      <c r="M141" s="268" t="s">
        <v>32</v>
      </c>
      <c r="N141" s="269" t="s">
        <v>48</v>
      </c>
      <c r="O141" s="85"/>
      <c r="P141" s="224">
        <f>O141*H141</f>
        <v>0</v>
      </c>
      <c r="Q141" s="224">
        <v>0.092759999999999995</v>
      </c>
      <c r="R141" s="224">
        <f>Q141*H141</f>
        <v>0.37103999999999998</v>
      </c>
      <c r="S141" s="224">
        <v>0</v>
      </c>
      <c r="T141" s="225">
        <f>S141*H141</f>
        <v>0</v>
      </c>
      <c r="U141" s="39"/>
      <c r="V141" s="39"/>
      <c r="W141" s="39"/>
      <c r="X141" s="39"/>
      <c r="Y141" s="39"/>
      <c r="Z141" s="39"/>
      <c r="AA141" s="39"/>
      <c r="AB141" s="39"/>
      <c r="AC141" s="39"/>
      <c r="AD141" s="39"/>
      <c r="AE141" s="39"/>
      <c r="AR141" s="226" t="s">
        <v>208</v>
      </c>
      <c r="AT141" s="226" t="s">
        <v>222</v>
      </c>
      <c r="AU141" s="226" t="s">
        <v>86</v>
      </c>
      <c r="AY141" s="17" t="s">
        <v>194</v>
      </c>
      <c r="BE141" s="227">
        <f>IF(N141="základní",J141,0)</f>
        <v>0</v>
      </c>
      <c r="BF141" s="227">
        <f>IF(N141="snížená",J141,0)</f>
        <v>0</v>
      </c>
      <c r="BG141" s="227">
        <f>IF(N141="zákl. přenesená",J141,0)</f>
        <v>0</v>
      </c>
      <c r="BH141" s="227">
        <f>IF(N141="sníž. přenesená",J141,0)</f>
        <v>0</v>
      </c>
      <c r="BI141" s="227">
        <f>IF(N141="nulová",J141,0)</f>
        <v>0</v>
      </c>
      <c r="BJ141" s="17" t="s">
        <v>84</v>
      </c>
      <c r="BK141" s="227">
        <f>ROUND(I141*H141,2)</f>
        <v>0</v>
      </c>
      <c r="BL141" s="17" t="s">
        <v>208</v>
      </c>
      <c r="BM141" s="226" t="s">
        <v>1465</v>
      </c>
    </row>
    <row r="142" s="2" customFormat="1">
      <c r="A142" s="39"/>
      <c r="B142" s="40"/>
      <c r="C142" s="41"/>
      <c r="D142" s="279" t="s">
        <v>1407</v>
      </c>
      <c r="E142" s="41"/>
      <c r="F142" s="280" t="s">
        <v>1466</v>
      </c>
      <c r="G142" s="41"/>
      <c r="H142" s="41"/>
      <c r="I142" s="271"/>
      <c r="J142" s="41"/>
      <c r="K142" s="41"/>
      <c r="L142" s="45"/>
      <c r="M142" s="272"/>
      <c r="N142" s="273"/>
      <c r="O142" s="85"/>
      <c r="P142" s="85"/>
      <c r="Q142" s="85"/>
      <c r="R142" s="85"/>
      <c r="S142" s="85"/>
      <c r="T142" s="86"/>
      <c r="U142" s="39"/>
      <c r="V142" s="39"/>
      <c r="W142" s="39"/>
      <c r="X142" s="39"/>
      <c r="Y142" s="39"/>
      <c r="Z142" s="39"/>
      <c r="AA142" s="39"/>
      <c r="AB142" s="39"/>
      <c r="AC142" s="39"/>
      <c r="AD142" s="39"/>
      <c r="AE142" s="39"/>
      <c r="AT142" s="17" t="s">
        <v>1407</v>
      </c>
      <c r="AU142" s="17" t="s">
        <v>86</v>
      </c>
    </row>
    <row r="143" s="2" customFormat="1" ht="16.5" customHeight="1">
      <c r="A143" s="39"/>
      <c r="B143" s="40"/>
      <c r="C143" s="214" t="s">
        <v>254</v>
      </c>
      <c r="D143" s="214" t="s">
        <v>197</v>
      </c>
      <c r="E143" s="215" t="s">
        <v>1467</v>
      </c>
      <c r="F143" s="216" t="s">
        <v>1468</v>
      </c>
      <c r="G143" s="217" t="s">
        <v>1433</v>
      </c>
      <c r="H143" s="218">
        <v>2.3519999999999999</v>
      </c>
      <c r="I143" s="219"/>
      <c r="J143" s="220">
        <f>ROUND(I143*H143,2)</f>
        <v>0</v>
      </c>
      <c r="K143" s="216" t="s">
        <v>1405</v>
      </c>
      <c r="L143" s="221"/>
      <c r="M143" s="222" t="s">
        <v>32</v>
      </c>
      <c r="N143" s="223" t="s">
        <v>48</v>
      </c>
      <c r="O143" s="85"/>
      <c r="P143" s="224">
        <f>O143*H143</f>
        <v>0</v>
      </c>
      <c r="Q143" s="224">
        <v>2.234</v>
      </c>
      <c r="R143" s="224">
        <f>Q143*H143</f>
        <v>5.2543679999999995</v>
      </c>
      <c r="S143" s="224">
        <v>0</v>
      </c>
      <c r="T143" s="225">
        <f>S143*H143</f>
        <v>0</v>
      </c>
      <c r="U143" s="39"/>
      <c r="V143" s="39"/>
      <c r="W143" s="39"/>
      <c r="X143" s="39"/>
      <c r="Y143" s="39"/>
      <c r="Z143" s="39"/>
      <c r="AA143" s="39"/>
      <c r="AB143" s="39"/>
      <c r="AC143" s="39"/>
      <c r="AD143" s="39"/>
      <c r="AE143" s="39"/>
      <c r="AR143" s="226" t="s">
        <v>201</v>
      </c>
      <c r="AT143" s="226" t="s">
        <v>197</v>
      </c>
      <c r="AU143" s="226" t="s">
        <v>86</v>
      </c>
      <c r="AY143" s="17" t="s">
        <v>194</v>
      </c>
      <c r="BE143" s="227">
        <f>IF(N143="základní",J143,0)</f>
        <v>0</v>
      </c>
      <c r="BF143" s="227">
        <f>IF(N143="snížená",J143,0)</f>
        <v>0</v>
      </c>
      <c r="BG143" s="227">
        <f>IF(N143="zákl. přenesená",J143,0)</f>
        <v>0</v>
      </c>
      <c r="BH143" s="227">
        <f>IF(N143="sníž. přenesená",J143,0)</f>
        <v>0</v>
      </c>
      <c r="BI143" s="227">
        <f>IF(N143="nulová",J143,0)</f>
        <v>0</v>
      </c>
      <c r="BJ143" s="17" t="s">
        <v>84</v>
      </c>
      <c r="BK143" s="227">
        <f>ROUND(I143*H143,2)</f>
        <v>0</v>
      </c>
      <c r="BL143" s="17" t="s">
        <v>202</v>
      </c>
      <c r="BM143" s="226" t="s">
        <v>1469</v>
      </c>
    </row>
    <row r="144" s="13" customFormat="1">
      <c r="A144" s="13"/>
      <c r="B144" s="228"/>
      <c r="C144" s="229"/>
      <c r="D144" s="230" t="s">
        <v>204</v>
      </c>
      <c r="E144" s="231" t="s">
        <v>32</v>
      </c>
      <c r="F144" s="232" t="s">
        <v>1470</v>
      </c>
      <c r="G144" s="229"/>
      <c r="H144" s="231" t="s">
        <v>32</v>
      </c>
      <c r="I144" s="233"/>
      <c r="J144" s="229"/>
      <c r="K144" s="229"/>
      <c r="L144" s="234"/>
      <c r="M144" s="235"/>
      <c r="N144" s="236"/>
      <c r="O144" s="236"/>
      <c r="P144" s="236"/>
      <c r="Q144" s="236"/>
      <c r="R144" s="236"/>
      <c r="S144" s="236"/>
      <c r="T144" s="237"/>
      <c r="U144" s="13"/>
      <c r="V144" s="13"/>
      <c r="W144" s="13"/>
      <c r="X144" s="13"/>
      <c r="Y144" s="13"/>
      <c r="Z144" s="13"/>
      <c r="AA144" s="13"/>
      <c r="AB144" s="13"/>
      <c r="AC144" s="13"/>
      <c r="AD144" s="13"/>
      <c r="AE144" s="13"/>
      <c r="AT144" s="238" t="s">
        <v>204</v>
      </c>
      <c r="AU144" s="238" t="s">
        <v>86</v>
      </c>
      <c r="AV144" s="13" t="s">
        <v>84</v>
      </c>
      <c r="AW144" s="13" t="s">
        <v>39</v>
      </c>
      <c r="AX144" s="13" t="s">
        <v>77</v>
      </c>
      <c r="AY144" s="238" t="s">
        <v>194</v>
      </c>
    </row>
    <row r="145" s="13" customFormat="1">
      <c r="A145" s="13"/>
      <c r="B145" s="228"/>
      <c r="C145" s="229"/>
      <c r="D145" s="230" t="s">
        <v>204</v>
      </c>
      <c r="E145" s="231" t="s">
        <v>32</v>
      </c>
      <c r="F145" s="232" t="s">
        <v>1471</v>
      </c>
      <c r="G145" s="229"/>
      <c r="H145" s="231" t="s">
        <v>32</v>
      </c>
      <c r="I145" s="233"/>
      <c r="J145" s="229"/>
      <c r="K145" s="229"/>
      <c r="L145" s="234"/>
      <c r="M145" s="235"/>
      <c r="N145" s="236"/>
      <c r="O145" s="236"/>
      <c r="P145" s="236"/>
      <c r="Q145" s="236"/>
      <c r="R145" s="236"/>
      <c r="S145" s="236"/>
      <c r="T145" s="237"/>
      <c r="U145" s="13"/>
      <c r="V145" s="13"/>
      <c r="W145" s="13"/>
      <c r="X145" s="13"/>
      <c r="Y145" s="13"/>
      <c r="Z145" s="13"/>
      <c r="AA145" s="13"/>
      <c r="AB145" s="13"/>
      <c r="AC145" s="13"/>
      <c r="AD145" s="13"/>
      <c r="AE145" s="13"/>
      <c r="AT145" s="238" t="s">
        <v>204</v>
      </c>
      <c r="AU145" s="238" t="s">
        <v>86</v>
      </c>
      <c r="AV145" s="13" t="s">
        <v>84</v>
      </c>
      <c r="AW145" s="13" t="s">
        <v>39</v>
      </c>
      <c r="AX145" s="13" t="s">
        <v>77</v>
      </c>
      <c r="AY145" s="238" t="s">
        <v>194</v>
      </c>
    </row>
    <row r="146" s="14" customFormat="1">
      <c r="A146" s="14"/>
      <c r="B146" s="239"/>
      <c r="C146" s="240"/>
      <c r="D146" s="230" t="s">
        <v>204</v>
      </c>
      <c r="E146" s="241" t="s">
        <v>32</v>
      </c>
      <c r="F146" s="242" t="s">
        <v>1472</v>
      </c>
      <c r="G146" s="240"/>
      <c r="H146" s="243">
        <v>2.3519999999999999</v>
      </c>
      <c r="I146" s="244"/>
      <c r="J146" s="240"/>
      <c r="K146" s="240"/>
      <c r="L146" s="245"/>
      <c r="M146" s="246"/>
      <c r="N146" s="247"/>
      <c r="O146" s="247"/>
      <c r="P146" s="247"/>
      <c r="Q146" s="247"/>
      <c r="R146" s="247"/>
      <c r="S146" s="247"/>
      <c r="T146" s="248"/>
      <c r="U146" s="14"/>
      <c r="V146" s="14"/>
      <c r="W146" s="14"/>
      <c r="X146" s="14"/>
      <c r="Y146" s="14"/>
      <c r="Z146" s="14"/>
      <c r="AA146" s="14"/>
      <c r="AB146" s="14"/>
      <c r="AC146" s="14"/>
      <c r="AD146" s="14"/>
      <c r="AE146" s="14"/>
      <c r="AT146" s="249" t="s">
        <v>204</v>
      </c>
      <c r="AU146" s="249" t="s">
        <v>86</v>
      </c>
      <c r="AV146" s="14" t="s">
        <v>86</v>
      </c>
      <c r="AW146" s="14" t="s">
        <v>39</v>
      </c>
      <c r="AX146" s="14" t="s">
        <v>77</v>
      </c>
      <c r="AY146" s="249" t="s">
        <v>194</v>
      </c>
    </row>
    <row r="147" s="15" customFormat="1">
      <c r="A147" s="15"/>
      <c r="B147" s="250"/>
      <c r="C147" s="251"/>
      <c r="D147" s="230" t="s">
        <v>204</v>
      </c>
      <c r="E147" s="252" t="s">
        <v>32</v>
      </c>
      <c r="F147" s="253" t="s">
        <v>207</v>
      </c>
      <c r="G147" s="251"/>
      <c r="H147" s="254">
        <v>2.3519999999999999</v>
      </c>
      <c r="I147" s="255"/>
      <c r="J147" s="251"/>
      <c r="K147" s="251"/>
      <c r="L147" s="256"/>
      <c r="M147" s="257"/>
      <c r="N147" s="258"/>
      <c r="O147" s="258"/>
      <c r="P147" s="258"/>
      <c r="Q147" s="258"/>
      <c r="R147" s="258"/>
      <c r="S147" s="258"/>
      <c r="T147" s="259"/>
      <c r="U147" s="15"/>
      <c r="V147" s="15"/>
      <c r="W147" s="15"/>
      <c r="X147" s="15"/>
      <c r="Y147" s="15"/>
      <c r="Z147" s="15"/>
      <c r="AA147" s="15"/>
      <c r="AB147" s="15"/>
      <c r="AC147" s="15"/>
      <c r="AD147" s="15"/>
      <c r="AE147" s="15"/>
      <c r="AT147" s="260" t="s">
        <v>204</v>
      </c>
      <c r="AU147" s="260" t="s">
        <v>86</v>
      </c>
      <c r="AV147" s="15" t="s">
        <v>208</v>
      </c>
      <c r="AW147" s="15" t="s">
        <v>39</v>
      </c>
      <c r="AX147" s="15" t="s">
        <v>84</v>
      </c>
      <c r="AY147" s="260" t="s">
        <v>194</v>
      </c>
    </row>
    <row r="148" s="2" customFormat="1" ht="16.5" customHeight="1">
      <c r="A148" s="39"/>
      <c r="B148" s="40"/>
      <c r="C148" s="214" t="s">
        <v>259</v>
      </c>
      <c r="D148" s="214" t="s">
        <v>197</v>
      </c>
      <c r="E148" s="215" t="s">
        <v>1473</v>
      </c>
      <c r="F148" s="216" t="s">
        <v>1474</v>
      </c>
      <c r="G148" s="217" t="s">
        <v>262</v>
      </c>
      <c r="H148" s="218">
        <v>336</v>
      </c>
      <c r="I148" s="219"/>
      <c r="J148" s="220">
        <f>ROUND(I148*H148,2)</f>
        <v>0</v>
      </c>
      <c r="K148" s="216" t="s">
        <v>1405</v>
      </c>
      <c r="L148" s="221"/>
      <c r="M148" s="222" t="s">
        <v>32</v>
      </c>
      <c r="N148" s="223" t="s">
        <v>48</v>
      </c>
      <c r="O148" s="85"/>
      <c r="P148" s="224">
        <f>O148*H148</f>
        <v>0</v>
      </c>
      <c r="Q148" s="224">
        <v>0.021499999999999998</v>
      </c>
      <c r="R148" s="224">
        <f>Q148*H148</f>
        <v>7.2239999999999993</v>
      </c>
      <c r="S148" s="224">
        <v>0</v>
      </c>
      <c r="T148" s="225">
        <f>S148*H148</f>
        <v>0</v>
      </c>
      <c r="U148" s="39"/>
      <c r="V148" s="39"/>
      <c r="W148" s="39"/>
      <c r="X148" s="39"/>
      <c r="Y148" s="39"/>
      <c r="Z148" s="39"/>
      <c r="AA148" s="39"/>
      <c r="AB148" s="39"/>
      <c r="AC148" s="39"/>
      <c r="AD148" s="39"/>
      <c r="AE148" s="39"/>
      <c r="AR148" s="226" t="s">
        <v>201</v>
      </c>
      <c r="AT148" s="226" t="s">
        <v>197</v>
      </c>
      <c r="AU148" s="226" t="s">
        <v>86</v>
      </c>
      <c r="AY148" s="17" t="s">
        <v>194</v>
      </c>
      <c r="BE148" s="227">
        <f>IF(N148="základní",J148,0)</f>
        <v>0</v>
      </c>
      <c r="BF148" s="227">
        <f>IF(N148="snížená",J148,0)</f>
        <v>0</v>
      </c>
      <c r="BG148" s="227">
        <f>IF(N148="zákl. přenesená",J148,0)</f>
        <v>0</v>
      </c>
      <c r="BH148" s="227">
        <f>IF(N148="sníž. přenesená",J148,0)</f>
        <v>0</v>
      </c>
      <c r="BI148" s="227">
        <f>IF(N148="nulová",J148,0)</f>
        <v>0</v>
      </c>
      <c r="BJ148" s="17" t="s">
        <v>84</v>
      </c>
      <c r="BK148" s="227">
        <f>ROUND(I148*H148,2)</f>
        <v>0</v>
      </c>
      <c r="BL148" s="17" t="s">
        <v>202</v>
      </c>
      <c r="BM148" s="226" t="s">
        <v>1475</v>
      </c>
    </row>
    <row r="149" s="13" customFormat="1">
      <c r="A149" s="13"/>
      <c r="B149" s="228"/>
      <c r="C149" s="229"/>
      <c r="D149" s="230" t="s">
        <v>204</v>
      </c>
      <c r="E149" s="231" t="s">
        <v>32</v>
      </c>
      <c r="F149" s="232" t="s">
        <v>1476</v>
      </c>
      <c r="G149" s="229"/>
      <c r="H149" s="231" t="s">
        <v>32</v>
      </c>
      <c r="I149" s="233"/>
      <c r="J149" s="229"/>
      <c r="K149" s="229"/>
      <c r="L149" s="234"/>
      <c r="M149" s="235"/>
      <c r="N149" s="236"/>
      <c r="O149" s="236"/>
      <c r="P149" s="236"/>
      <c r="Q149" s="236"/>
      <c r="R149" s="236"/>
      <c r="S149" s="236"/>
      <c r="T149" s="237"/>
      <c r="U149" s="13"/>
      <c r="V149" s="13"/>
      <c r="W149" s="13"/>
      <c r="X149" s="13"/>
      <c r="Y149" s="13"/>
      <c r="Z149" s="13"/>
      <c r="AA149" s="13"/>
      <c r="AB149" s="13"/>
      <c r="AC149" s="13"/>
      <c r="AD149" s="13"/>
      <c r="AE149" s="13"/>
      <c r="AT149" s="238" t="s">
        <v>204</v>
      </c>
      <c r="AU149" s="238" t="s">
        <v>86</v>
      </c>
      <c r="AV149" s="13" t="s">
        <v>84</v>
      </c>
      <c r="AW149" s="13" t="s">
        <v>39</v>
      </c>
      <c r="AX149" s="13" t="s">
        <v>77</v>
      </c>
      <c r="AY149" s="238" t="s">
        <v>194</v>
      </c>
    </row>
    <row r="150" s="13" customFormat="1">
      <c r="A150" s="13"/>
      <c r="B150" s="228"/>
      <c r="C150" s="229"/>
      <c r="D150" s="230" t="s">
        <v>204</v>
      </c>
      <c r="E150" s="231" t="s">
        <v>32</v>
      </c>
      <c r="F150" s="232" t="s">
        <v>1477</v>
      </c>
      <c r="G150" s="229"/>
      <c r="H150" s="231" t="s">
        <v>32</v>
      </c>
      <c r="I150" s="233"/>
      <c r="J150" s="229"/>
      <c r="K150" s="229"/>
      <c r="L150" s="234"/>
      <c r="M150" s="235"/>
      <c r="N150" s="236"/>
      <c r="O150" s="236"/>
      <c r="P150" s="236"/>
      <c r="Q150" s="236"/>
      <c r="R150" s="236"/>
      <c r="S150" s="236"/>
      <c r="T150" s="237"/>
      <c r="U150" s="13"/>
      <c r="V150" s="13"/>
      <c r="W150" s="13"/>
      <c r="X150" s="13"/>
      <c r="Y150" s="13"/>
      <c r="Z150" s="13"/>
      <c r="AA150" s="13"/>
      <c r="AB150" s="13"/>
      <c r="AC150" s="13"/>
      <c r="AD150" s="13"/>
      <c r="AE150" s="13"/>
      <c r="AT150" s="238" t="s">
        <v>204</v>
      </c>
      <c r="AU150" s="238" t="s">
        <v>86</v>
      </c>
      <c r="AV150" s="13" t="s">
        <v>84</v>
      </c>
      <c r="AW150" s="13" t="s">
        <v>39</v>
      </c>
      <c r="AX150" s="13" t="s">
        <v>77</v>
      </c>
      <c r="AY150" s="238" t="s">
        <v>194</v>
      </c>
    </row>
    <row r="151" s="14" customFormat="1">
      <c r="A151" s="14"/>
      <c r="B151" s="239"/>
      <c r="C151" s="240"/>
      <c r="D151" s="230" t="s">
        <v>204</v>
      </c>
      <c r="E151" s="241" t="s">
        <v>32</v>
      </c>
      <c r="F151" s="242" t="s">
        <v>1478</v>
      </c>
      <c r="G151" s="240"/>
      <c r="H151" s="243">
        <v>80</v>
      </c>
      <c r="I151" s="244"/>
      <c r="J151" s="240"/>
      <c r="K151" s="240"/>
      <c r="L151" s="245"/>
      <c r="M151" s="246"/>
      <c r="N151" s="247"/>
      <c r="O151" s="247"/>
      <c r="P151" s="247"/>
      <c r="Q151" s="247"/>
      <c r="R151" s="247"/>
      <c r="S151" s="247"/>
      <c r="T151" s="248"/>
      <c r="U151" s="14"/>
      <c r="V151" s="14"/>
      <c r="W151" s="14"/>
      <c r="X151" s="14"/>
      <c r="Y151" s="14"/>
      <c r="Z151" s="14"/>
      <c r="AA151" s="14"/>
      <c r="AB151" s="14"/>
      <c r="AC151" s="14"/>
      <c r="AD151" s="14"/>
      <c r="AE151" s="14"/>
      <c r="AT151" s="249" t="s">
        <v>204</v>
      </c>
      <c r="AU151" s="249" t="s">
        <v>86</v>
      </c>
      <c r="AV151" s="14" t="s">
        <v>86</v>
      </c>
      <c r="AW151" s="14" t="s">
        <v>39</v>
      </c>
      <c r="AX151" s="14" t="s">
        <v>77</v>
      </c>
      <c r="AY151" s="249" t="s">
        <v>194</v>
      </c>
    </row>
    <row r="152" s="13" customFormat="1">
      <c r="A152" s="13"/>
      <c r="B152" s="228"/>
      <c r="C152" s="229"/>
      <c r="D152" s="230" t="s">
        <v>204</v>
      </c>
      <c r="E152" s="231" t="s">
        <v>32</v>
      </c>
      <c r="F152" s="232" t="s">
        <v>1479</v>
      </c>
      <c r="G152" s="229"/>
      <c r="H152" s="231" t="s">
        <v>32</v>
      </c>
      <c r="I152" s="233"/>
      <c r="J152" s="229"/>
      <c r="K152" s="229"/>
      <c r="L152" s="234"/>
      <c r="M152" s="235"/>
      <c r="N152" s="236"/>
      <c r="O152" s="236"/>
      <c r="P152" s="236"/>
      <c r="Q152" s="236"/>
      <c r="R152" s="236"/>
      <c r="S152" s="236"/>
      <c r="T152" s="237"/>
      <c r="U152" s="13"/>
      <c r="V152" s="13"/>
      <c r="W152" s="13"/>
      <c r="X152" s="13"/>
      <c r="Y152" s="13"/>
      <c r="Z152" s="13"/>
      <c r="AA152" s="13"/>
      <c r="AB152" s="13"/>
      <c r="AC152" s="13"/>
      <c r="AD152" s="13"/>
      <c r="AE152" s="13"/>
      <c r="AT152" s="238" t="s">
        <v>204</v>
      </c>
      <c r="AU152" s="238" t="s">
        <v>86</v>
      </c>
      <c r="AV152" s="13" t="s">
        <v>84</v>
      </c>
      <c r="AW152" s="13" t="s">
        <v>39</v>
      </c>
      <c r="AX152" s="13" t="s">
        <v>77</v>
      </c>
      <c r="AY152" s="238" t="s">
        <v>194</v>
      </c>
    </row>
    <row r="153" s="13" customFormat="1">
      <c r="A153" s="13"/>
      <c r="B153" s="228"/>
      <c r="C153" s="229"/>
      <c r="D153" s="230" t="s">
        <v>204</v>
      </c>
      <c r="E153" s="231" t="s">
        <v>32</v>
      </c>
      <c r="F153" s="232" t="s">
        <v>1477</v>
      </c>
      <c r="G153" s="229"/>
      <c r="H153" s="231" t="s">
        <v>32</v>
      </c>
      <c r="I153" s="233"/>
      <c r="J153" s="229"/>
      <c r="K153" s="229"/>
      <c r="L153" s="234"/>
      <c r="M153" s="235"/>
      <c r="N153" s="236"/>
      <c r="O153" s="236"/>
      <c r="P153" s="236"/>
      <c r="Q153" s="236"/>
      <c r="R153" s="236"/>
      <c r="S153" s="236"/>
      <c r="T153" s="237"/>
      <c r="U153" s="13"/>
      <c r="V153" s="13"/>
      <c r="W153" s="13"/>
      <c r="X153" s="13"/>
      <c r="Y153" s="13"/>
      <c r="Z153" s="13"/>
      <c r="AA153" s="13"/>
      <c r="AB153" s="13"/>
      <c r="AC153" s="13"/>
      <c r="AD153" s="13"/>
      <c r="AE153" s="13"/>
      <c r="AT153" s="238" t="s">
        <v>204</v>
      </c>
      <c r="AU153" s="238" t="s">
        <v>86</v>
      </c>
      <c r="AV153" s="13" t="s">
        <v>84</v>
      </c>
      <c r="AW153" s="13" t="s">
        <v>39</v>
      </c>
      <c r="AX153" s="13" t="s">
        <v>77</v>
      </c>
      <c r="AY153" s="238" t="s">
        <v>194</v>
      </c>
    </row>
    <row r="154" s="14" customFormat="1">
      <c r="A154" s="14"/>
      <c r="B154" s="239"/>
      <c r="C154" s="240"/>
      <c r="D154" s="230" t="s">
        <v>204</v>
      </c>
      <c r="E154" s="241" t="s">
        <v>32</v>
      </c>
      <c r="F154" s="242" t="s">
        <v>1480</v>
      </c>
      <c r="G154" s="240"/>
      <c r="H154" s="243">
        <v>256</v>
      </c>
      <c r="I154" s="244"/>
      <c r="J154" s="240"/>
      <c r="K154" s="240"/>
      <c r="L154" s="245"/>
      <c r="M154" s="246"/>
      <c r="N154" s="247"/>
      <c r="O154" s="247"/>
      <c r="P154" s="247"/>
      <c r="Q154" s="247"/>
      <c r="R154" s="247"/>
      <c r="S154" s="247"/>
      <c r="T154" s="248"/>
      <c r="U154" s="14"/>
      <c r="V154" s="14"/>
      <c r="W154" s="14"/>
      <c r="X154" s="14"/>
      <c r="Y154" s="14"/>
      <c r="Z154" s="14"/>
      <c r="AA154" s="14"/>
      <c r="AB154" s="14"/>
      <c r="AC154" s="14"/>
      <c r="AD154" s="14"/>
      <c r="AE154" s="14"/>
      <c r="AT154" s="249" t="s">
        <v>204</v>
      </c>
      <c r="AU154" s="249" t="s">
        <v>86</v>
      </c>
      <c r="AV154" s="14" t="s">
        <v>86</v>
      </c>
      <c r="AW154" s="14" t="s">
        <v>39</v>
      </c>
      <c r="AX154" s="14" t="s">
        <v>77</v>
      </c>
      <c r="AY154" s="249" t="s">
        <v>194</v>
      </c>
    </row>
    <row r="155" s="15" customFormat="1">
      <c r="A155" s="15"/>
      <c r="B155" s="250"/>
      <c r="C155" s="251"/>
      <c r="D155" s="230" t="s">
        <v>204</v>
      </c>
      <c r="E155" s="252" t="s">
        <v>32</v>
      </c>
      <c r="F155" s="253" t="s">
        <v>207</v>
      </c>
      <c r="G155" s="251"/>
      <c r="H155" s="254">
        <v>336</v>
      </c>
      <c r="I155" s="255"/>
      <c r="J155" s="251"/>
      <c r="K155" s="251"/>
      <c r="L155" s="256"/>
      <c r="M155" s="257"/>
      <c r="N155" s="258"/>
      <c r="O155" s="258"/>
      <c r="P155" s="258"/>
      <c r="Q155" s="258"/>
      <c r="R155" s="258"/>
      <c r="S155" s="258"/>
      <c r="T155" s="259"/>
      <c r="U155" s="15"/>
      <c r="V155" s="15"/>
      <c r="W155" s="15"/>
      <c r="X155" s="15"/>
      <c r="Y155" s="15"/>
      <c r="Z155" s="15"/>
      <c r="AA155" s="15"/>
      <c r="AB155" s="15"/>
      <c r="AC155" s="15"/>
      <c r="AD155" s="15"/>
      <c r="AE155" s="15"/>
      <c r="AT155" s="260" t="s">
        <v>204</v>
      </c>
      <c r="AU155" s="260" t="s">
        <v>86</v>
      </c>
      <c r="AV155" s="15" t="s">
        <v>208</v>
      </c>
      <c r="AW155" s="15" t="s">
        <v>39</v>
      </c>
      <c r="AX155" s="15" t="s">
        <v>84</v>
      </c>
      <c r="AY155" s="260" t="s">
        <v>194</v>
      </c>
    </row>
    <row r="156" s="2" customFormat="1" ht="16.5" customHeight="1">
      <c r="A156" s="39"/>
      <c r="B156" s="40"/>
      <c r="C156" s="214" t="s">
        <v>265</v>
      </c>
      <c r="D156" s="214" t="s">
        <v>197</v>
      </c>
      <c r="E156" s="215" t="s">
        <v>1481</v>
      </c>
      <c r="F156" s="216" t="s">
        <v>1482</v>
      </c>
      <c r="G156" s="217" t="s">
        <v>1458</v>
      </c>
      <c r="H156" s="218">
        <v>14.039</v>
      </c>
      <c r="I156" s="219"/>
      <c r="J156" s="220">
        <f>ROUND(I156*H156,2)</f>
        <v>0</v>
      </c>
      <c r="K156" s="216" t="s">
        <v>1405</v>
      </c>
      <c r="L156" s="221"/>
      <c r="M156" s="222" t="s">
        <v>32</v>
      </c>
      <c r="N156" s="223" t="s">
        <v>48</v>
      </c>
      <c r="O156" s="85"/>
      <c r="P156" s="224">
        <f>O156*H156</f>
        <v>0</v>
      </c>
      <c r="Q156" s="224">
        <v>1</v>
      </c>
      <c r="R156" s="224">
        <f>Q156*H156</f>
        <v>14.039</v>
      </c>
      <c r="S156" s="224">
        <v>0</v>
      </c>
      <c r="T156" s="225">
        <f>S156*H156</f>
        <v>0</v>
      </c>
      <c r="U156" s="39"/>
      <c r="V156" s="39"/>
      <c r="W156" s="39"/>
      <c r="X156" s="39"/>
      <c r="Y156" s="39"/>
      <c r="Z156" s="39"/>
      <c r="AA156" s="39"/>
      <c r="AB156" s="39"/>
      <c r="AC156" s="39"/>
      <c r="AD156" s="39"/>
      <c r="AE156" s="39"/>
      <c r="AR156" s="226" t="s">
        <v>201</v>
      </c>
      <c r="AT156" s="226" t="s">
        <v>197</v>
      </c>
      <c r="AU156" s="226" t="s">
        <v>86</v>
      </c>
      <c r="AY156" s="17" t="s">
        <v>194</v>
      </c>
      <c r="BE156" s="227">
        <f>IF(N156="základní",J156,0)</f>
        <v>0</v>
      </c>
      <c r="BF156" s="227">
        <f>IF(N156="snížená",J156,0)</f>
        <v>0</v>
      </c>
      <c r="BG156" s="227">
        <f>IF(N156="zákl. přenesená",J156,0)</f>
        <v>0</v>
      </c>
      <c r="BH156" s="227">
        <f>IF(N156="sníž. přenesená",J156,0)</f>
        <v>0</v>
      </c>
      <c r="BI156" s="227">
        <f>IF(N156="nulová",J156,0)</f>
        <v>0</v>
      </c>
      <c r="BJ156" s="17" t="s">
        <v>84</v>
      </c>
      <c r="BK156" s="227">
        <f>ROUND(I156*H156,2)</f>
        <v>0</v>
      </c>
      <c r="BL156" s="17" t="s">
        <v>202</v>
      </c>
      <c r="BM156" s="226" t="s">
        <v>1483</v>
      </c>
    </row>
    <row r="157" s="13" customFormat="1">
      <c r="A157" s="13"/>
      <c r="B157" s="228"/>
      <c r="C157" s="229"/>
      <c r="D157" s="230" t="s">
        <v>204</v>
      </c>
      <c r="E157" s="231" t="s">
        <v>32</v>
      </c>
      <c r="F157" s="232" t="s">
        <v>1484</v>
      </c>
      <c r="G157" s="229"/>
      <c r="H157" s="231" t="s">
        <v>32</v>
      </c>
      <c r="I157" s="233"/>
      <c r="J157" s="229"/>
      <c r="K157" s="229"/>
      <c r="L157" s="234"/>
      <c r="M157" s="235"/>
      <c r="N157" s="236"/>
      <c r="O157" s="236"/>
      <c r="P157" s="236"/>
      <c r="Q157" s="236"/>
      <c r="R157" s="236"/>
      <c r="S157" s="236"/>
      <c r="T157" s="237"/>
      <c r="U157" s="13"/>
      <c r="V157" s="13"/>
      <c r="W157" s="13"/>
      <c r="X157" s="13"/>
      <c r="Y157" s="13"/>
      <c r="Z157" s="13"/>
      <c r="AA157" s="13"/>
      <c r="AB157" s="13"/>
      <c r="AC157" s="13"/>
      <c r="AD157" s="13"/>
      <c r="AE157" s="13"/>
      <c r="AT157" s="238" t="s">
        <v>204</v>
      </c>
      <c r="AU157" s="238" t="s">
        <v>86</v>
      </c>
      <c r="AV157" s="13" t="s">
        <v>84</v>
      </c>
      <c r="AW157" s="13" t="s">
        <v>39</v>
      </c>
      <c r="AX157" s="13" t="s">
        <v>77</v>
      </c>
      <c r="AY157" s="238" t="s">
        <v>194</v>
      </c>
    </row>
    <row r="158" s="14" customFormat="1">
      <c r="A158" s="14"/>
      <c r="B158" s="239"/>
      <c r="C158" s="240"/>
      <c r="D158" s="230" t="s">
        <v>204</v>
      </c>
      <c r="E158" s="241" t="s">
        <v>32</v>
      </c>
      <c r="F158" s="242" t="s">
        <v>1485</v>
      </c>
      <c r="G158" s="240"/>
      <c r="H158" s="243">
        <v>2.1419999999999999</v>
      </c>
      <c r="I158" s="244"/>
      <c r="J158" s="240"/>
      <c r="K158" s="240"/>
      <c r="L158" s="245"/>
      <c r="M158" s="246"/>
      <c r="N158" s="247"/>
      <c r="O158" s="247"/>
      <c r="P158" s="247"/>
      <c r="Q158" s="247"/>
      <c r="R158" s="247"/>
      <c r="S158" s="247"/>
      <c r="T158" s="248"/>
      <c r="U158" s="14"/>
      <c r="V158" s="14"/>
      <c r="W158" s="14"/>
      <c r="X158" s="14"/>
      <c r="Y158" s="14"/>
      <c r="Z158" s="14"/>
      <c r="AA158" s="14"/>
      <c r="AB158" s="14"/>
      <c r="AC158" s="14"/>
      <c r="AD158" s="14"/>
      <c r="AE158" s="14"/>
      <c r="AT158" s="249" t="s">
        <v>204</v>
      </c>
      <c r="AU158" s="249" t="s">
        <v>86</v>
      </c>
      <c r="AV158" s="14" t="s">
        <v>86</v>
      </c>
      <c r="AW158" s="14" t="s">
        <v>39</v>
      </c>
      <c r="AX158" s="14" t="s">
        <v>77</v>
      </c>
      <c r="AY158" s="249" t="s">
        <v>194</v>
      </c>
    </row>
    <row r="159" s="14" customFormat="1">
      <c r="A159" s="14"/>
      <c r="B159" s="239"/>
      <c r="C159" s="240"/>
      <c r="D159" s="230" t="s">
        <v>204</v>
      </c>
      <c r="E159" s="241" t="s">
        <v>32</v>
      </c>
      <c r="F159" s="242" t="s">
        <v>1486</v>
      </c>
      <c r="G159" s="240"/>
      <c r="H159" s="243">
        <v>3.3969999999999998</v>
      </c>
      <c r="I159" s="244"/>
      <c r="J159" s="240"/>
      <c r="K159" s="240"/>
      <c r="L159" s="245"/>
      <c r="M159" s="246"/>
      <c r="N159" s="247"/>
      <c r="O159" s="247"/>
      <c r="P159" s="247"/>
      <c r="Q159" s="247"/>
      <c r="R159" s="247"/>
      <c r="S159" s="247"/>
      <c r="T159" s="248"/>
      <c r="U159" s="14"/>
      <c r="V159" s="14"/>
      <c r="W159" s="14"/>
      <c r="X159" s="14"/>
      <c r="Y159" s="14"/>
      <c r="Z159" s="14"/>
      <c r="AA159" s="14"/>
      <c r="AB159" s="14"/>
      <c r="AC159" s="14"/>
      <c r="AD159" s="14"/>
      <c r="AE159" s="14"/>
      <c r="AT159" s="249" t="s">
        <v>204</v>
      </c>
      <c r="AU159" s="249" t="s">
        <v>86</v>
      </c>
      <c r="AV159" s="14" t="s">
        <v>86</v>
      </c>
      <c r="AW159" s="14" t="s">
        <v>39</v>
      </c>
      <c r="AX159" s="14" t="s">
        <v>77</v>
      </c>
      <c r="AY159" s="249" t="s">
        <v>194</v>
      </c>
    </row>
    <row r="160" s="13" customFormat="1">
      <c r="A160" s="13"/>
      <c r="B160" s="228"/>
      <c r="C160" s="229"/>
      <c r="D160" s="230" t="s">
        <v>204</v>
      </c>
      <c r="E160" s="231" t="s">
        <v>32</v>
      </c>
      <c r="F160" s="232" t="s">
        <v>1487</v>
      </c>
      <c r="G160" s="229"/>
      <c r="H160" s="231" t="s">
        <v>32</v>
      </c>
      <c r="I160" s="233"/>
      <c r="J160" s="229"/>
      <c r="K160" s="229"/>
      <c r="L160" s="234"/>
      <c r="M160" s="235"/>
      <c r="N160" s="236"/>
      <c r="O160" s="236"/>
      <c r="P160" s="236"/>
      <c r="Q160" s="236"/>
      <c r="R160" s="236"/>
      <c r="S160" s="236"/>
      <c r="T160" s="237"/>
      <c r="U160" s="13"/>
      <c r="V160" s="13"/>
      <c r="W160" s="13"/>
      <c r="X160" s="13"/>
      <c r="Y160" s="13"/>
      <c r="Z160" s="13"/>
      <c r="AA160" s="13"/>
      <c r="AB160" s="13"/>
      <c r="AC160" s="13"/>
      <c r="AD160" s="13"/>
      <c r="AE160" s="13"/>
      <c r="AT160" s="238" t="s">
        <v>204</v>
      </c>
      <c r="AU160" s="238" t="s">
        <v>86</v>
      </c>
      <c r="AV160" s="13" t="s">
        <v>84</v>
      </c>
      <c r="AW160" s="13" t="s">
        <v>39</v>
      </c>
      <c r="AX160" s="13" t="s">
        <v>77</v>
      </c>
      <c r="AY160" s="238" t="s">
        <v>194</v>
      </c>
    </row>
    <row r="161" s="14" customFormat="1">
      <c r="A161" s="14"/>
      <c r="B161" s="239"/>
      <c r="C161" s="240"/>
      <c r="D161" s="230" t="s">
        <v>204</v>
      </c>
      <c r="E161" s="241" t="s">
        <v>32</v>
      </c>
      <c r="F161" s="242" t="s">
        <v>1488</v>
      </c>
      <c r="G161" s="240"/>
      <c r="H161" s="243">
        <v>8.5</v>
      </c>
      <c r="I161" s="244"/>
      <c r="J161" s="240"/>
      <c r="K161" s="240"/>
      <c r="L161" s="245"/>
      <c r="M161" s="246"/>
      <c r="N161" s="247"/>
      <c r="O161" s="247"/>
      <c r="P161" s="247"/>
      <c r="Q161" s="247"/>
      <c r="R161" s="247"/>
      <c r="S161" s="247"/>
      <c r="T161" s="248"/>
      <c r="U161" s="14"/>
      <c r="V161" s="14"/>
      <c r="W161" s="14"/>
      <c r="X161" s="14"/>
      <c r="Y161" s="14"/>
      <c r="Z161" s="14"/>
      <c r="AA161" s="14"/>
      <c r="AB161" s="14"/>
      <c r="AC161" s="14"/>
      <c r="AD161" s="14"/>
      <c r="AE161" s="14"/>
      <c r="AT161" s="249" t="s">
        <v>204</v>
      </c>
      <c r="AU161" s="249" t="s">
        <v>86</v>
      </c>
      <c r="AV161" s="14" t="s">
        <v>86</v>
      </c>
      <c r="AW161" s="14" t="s">
        <v>39</v>
      </c>
      <c r="AX161" s="14" t="s">
        <v>77</v>
      </c>
      <c r="AY161" s="249" t="s">
        <v>194</v>
      </c>
    </row>
    <row r="162" s="15" customFormat="1">
      <c r="A162" s="15"/>
      <c r="B162" s="250"/>
      <c r="C162" s="251"/>
      <c r="D162" s="230" t="s">
        <v>204</v>
      </c>
      <c r="E162" s="252" t="s">
        <v>32</v>
      </c>
      <c r="F162" s="253" t="s">
        <v>207</v>
      </c>
      <c r="G162" s="251"/>
      <c r="H162" s="254">
        <v>14.039</v>
      </c>
      <c r="I162" s="255"/>
      <c r="J162" s="251"/>
      <c r="K162" s="251"/>
      <c r="L162" s="256"/>
      <c r="M162" s="257"/>
      <c r="N162" s="258"/>
      <c r="O162" s="258"/>
      <c r="P162" s="258"/>
      <c r="Q162" s="258"/>
      <c r="R162" s="258"/>
      <c r="S162" s="258"/>
      <c r="T162" s="259"/>
      <c r="U162" s="15"/>
      <c r="V162" s="15"/>
      <c r="W162" s="15"/>
      <c r="X162" s="15"/>
      <c r="Y162" s="15"/>
      <c r="Z162" s="15"/>
      <c r="AA162" s="15"/>
      <c r="AB162" s="15"/>
      <c r="AC162" s="15"/>
      <c r="AD162" s="15"/>
      <c r="AE162" s="15"/>
      <c r="AT162" s="260" t="s">
        <v>204</v>
      </c>
      <c r="AU162" s="260" t="s">
        <v>86</v>
      </c>
      <c r="AV162" s="15" t="s">
        <v>208</v>
      </c>
      <c r="AW162" s="15" t="s">
        <v>39</v>
      </c>
      <c r="AX162" s="15" t="s">
        <v>84</v>
      </c>
      <c r="AY162" s="260" t="s">
        <v>194</v>
      </c>
    </row>
    <row r="163" s="12" customFormat="1" ht="25.92" customHeight="1">
      <c r="A163" s="12"/>
      <c r="B163" s="198"/>
      <c r="C163" s="199"/>
      <c r="D163" s="200" t="s">
        <v>76</v>
      </c>
      <c r="E163" s="201" t="s">
        <v>197</v>
      </c>
      <c r="F163" s="201" t="s">
        <v>1489</v>
      </c>
      <c r="G163" s="199"/>
      <c r="H163" s="199"/>
      <c r="I163" s="202"/>
      <c r="J163" s="203">
        <f>BK163</f>
        <v>0</v>
      </c>
      <c r="K163" s="199"/>
      <c r="L163" s="204"/>
      <c r="M163" s="205"/>
      <c r="N163" s="206"/>
      <c r="O163" s="206"/>
      <c r="P163" s="207">
        <f>P164</f>
        <v>0</v>
      </c>
      <c r="Q163" s="206"/>
      <c r="R163" s="207">
        <f>R164</f>
        <v>2.1264600000000002</v>
      </c>
      <c r="S163" s="206"/>
      <c r="T163" s="208">
        <f>T164</f>
        <v>0</v>
      </c>
      <c r="U163" s="12"/>
      <c r="V163" s="12"/>
      <c r="W163" s="12"/>
      <c r="X163" s="12"/>
      <c r="Y163" s="12"/>
      <c r="Z163" s="12"/>
      <c r="AA163" s="12"/>
      <c r="AB163" s="12"/>
      <c r="AC163" s="12"/>
      <c r="AD163" s="12"/>
      <c r="AE163" s="12"/>
      <c r="AR163" s="209" t="s">
        <v>193</v>
      </c>
      <c r="AT163" s="210" t="s">
        <v>76</v>
      </c>
      <c r="AU163" s="210" t="s">
        <v>77</v>
      </c>
      <c r="AY163" s="209" t="s">
        <v>194</v>
      </c>
      <c r="BK163" s="211">
        <f>BK164</f>
        <v>0</v>
      </c>
    </row>
    <row r="164" s="12" customFormat="1" ht="22.8" customHeight="1">
      <c r="A164" s="12"/>
      <c r="B164" s="198"/>
      <c r="C164" s="199"/>
      <c r="D164" s="200" t="s">
        <v>76</v>
      </c>
      <c r="E164" s="212" t="s">
        <v>1490</v>
      </c>
      <c r="F164" s="212" t="s">
        <v>1491</v>
      </c>
      <c r="G164" s="199"/>
      <c r="H164" s="199"/>
      <c r="I164" s="202"/>
      <c r="J164" s="213">
        <f>BK164</f>
        <v>0</v>
      </c>
      <c r="K164" s="199"/>
      <c r="L164" s="204"/>
      <c r="M164" s="205"/>
      <c r="N164" s="206"/>
      <c r="O164" s="206"/>
      <c r="P164" s="207">
        <f>SUM(P165:P244)</f>
        <v>0</v>
      </c>
      <c r="Q164" s="206"/>
      <c r="R164" s="207">
        <f>SUM(R165:R244)</f>
        <v>2.1264600000000002</v>
      </c>
      <c r="S164" s="206"/>
      <c r="T164" s="208">
        <f>SUM(T165:T244)</f>
        <v>0</v>
      </c>
      <c r="U164" s="12"/>
      <c r="V164" s="12"/>
      <c r="W164" s="12"/>
      <c r="X164" s="12"/>
      <c r="Y164" s="12"/>
      <c r="Z164" s="12"/>
      <c r="AA164" s="12"/>
      <c r="AB164" s="12"/>
      <c r="AC164" s="12"/>
      <c r="AD164" s="12"/>
      <c r="AE164" s="12"/>
      <c r="AR164" s="209" t="s">
        <v>193</v>
      </c>
      <c r="AT164" s="210" t="s">
        <v>76</v>
      </c>
      <c r="AU164" s="210" t="s">
        <v>84</v>
      </c>
      <c r="AY164" s="209" t="s">
        <v>194</v>
      </c>
      <c r="BK164" s="211">
        <f>SUM(BK165:BK244)</f>
        <v>0</v>
      </c>
    </row>
    <row r="165" s="2" customFormat="1" ht="33" customHeight="1">
      <c r="A165" s="39"/>
      <c r="B165" s="40"/>
      <c r="C165" s="261" t="s">
        <v>269</v>
      </c>
      <c r="D165" s="261" t="s">
        <v>222</v>
      </c>
      <c r="E165" s="262" t="s">
        <v>1492</v>
      </c>
      <c r="F165" s="263" t="s">
        <v>1493</v>
      </c>
      <c r="G165" s="264" t="s">
        <v>1433</v>
      </c>
      <c r="H165" s="265">
        <v>48.979999999999997</v>
      </c>
      <c r="I165" s="266"/>
      <c r="J165" s="267">
        <f>ROUND(I165*H165,2)</f>
        <v>0</v>
      </c>
      <c r="K165" s="263" t="s">
        <v>1405</v>
      </c>
      <c r="L165" s="45"/>
      <c r="M165" s="268" t="s">
        <v>32</v>
      </c>
      <c r="N165" s="269" t="s">
        <v>48</v>
      </c>
      <c r="O165" s="85"/>
      <c r="P165" s="224">
        <f>O165*H165</f>
        <v>0</v>
      </c>
      <c r="Q165" s="224">
        <v>0</v>
      </c>
      <c r="R165" s="224">
        <f>Q165*H165</f>
        <v>0</v>
      </c>
      <c r="S165" s="224">
        <v>0</v>
      </c>
      <c r="T165" s="225">
        <f>S165*H165</f>
        <v>0</v>
      </c>
      <c r="U165" s="39"/>
      <c r="V165" s="39"/>
      <c r="W165" s="39"/>
      <c r="X165" s="39"/>
      <c r="Y165" s="39"/>
      <c r="Z165" s="39"/>
      <c r="AA165" s="39"/>
      <c r="AB165" s="39"/>
      <c r="AC165" s="39"/>
      <c r="AD165" s="39"/>
      <c r="AE165" s="39"/>
      <c r="AR165" s="226" t="s">
        <v>208</v>
      </c>
      <c r="AT165" s="226" t="s">
        <v>222</v>
      </c>
      <c r="AU165" s="226" t="s">
        <v>86</v>
      </c>
      <c r="AY165" s="17" t="s">
        <v>194</v>
      </c>
      <c r="BE165" s="227">
        <f>IF(N165="základní",J165,0)</f>
        <v>0</v>
      </c>
      <c r="BF165" s="227">
        <f>IF(N165="snížená",J165,0)</f>
        <v>0</v>
      </c>
      <c r="BG165" s="227">
        <f>IF(N165="zákl. přenesená",J165,0)</f>
        <v>0</v>
      </c>
      <c r="BH165" s="227">
        <f>IF(N165="sníž. přenesená",J165,0)</f>
        <v>0</v>
      </c>
      <c r="BI165" s="227">
        <f>IF(N165="nulová",J165,0)</f>
        <v>0</v>
      </c>
      <c r="BJ165" s="17" t="s">
        <v>84</v>
      </c>
      <c r="BK165" s="227">
        <f>ROUND(I165*H165,2)</f>
        <v>0</v>
      </c>
      <c r="BL165" s="17" t="s">
        <v>208</v>
      </c>
      <c r="BM165" s="226" t="s">
        <v>1494</v>
      </c>
    </row>
    <row r="166" s="2" customFormat="1">
      <c r="A166" s="39"/>
      <c r="B166" s="40"/>
      <c r="C166" s="41"/>
      <c r="D166" s="279" t="s">
        <v>1407</v>
      </c>
      <c r="E166" s="41"/>
      <c r="F166" s="280" t="s">
        <v>1495</v>
      </c>
      <c r="G166" s="41"/>
      <c r="H166" s="41"/>
      <c r="I166" s="271"/>
      <c r="J166" s="41"/>
      <c r="K166" s="41"/>
      <c r="L166" s="45"/>
      <c r="M166" s="272"/>
      <c r="N166" s="273"/>
      <c r="O166" s="85"/>
      <c r="P166" s="85"/>
      <c r="Q166" s="85"/>
      <c r="R166" s="85"/>
      <c r="S166" s="85"/>
      <c r="T166" s="86"/>
      <c r="U166" s="39"/>
      <c r="V166" s="39"/>
      <c r="W166" s="39"/>
      <c r="X166" s="39"/>
      <c r="Y166" s="39"/>
      <c r="Z166" s="39"/>
      <c r="AA166" s="39"/>
      <c r="AB166" s="39"/>
      <c r="AC166" s="39"/>
      <c r="AD166" s="39"/>
      <c r="AE166" s="39"/>
      <c r="AT166" s="17" t="s">
        <v>1407</v>
      </c>
      <c r="AU166" s="17" t="s">
        <v>86</v>
      </c>
    </row>
    <row r="167" s="13" customFormat="1">
      <c r="A167" s="13"/>
      <c r="B167" s="228"/>
      <c r="C167" s="229"/>
      <c r="D167" s="230" t="s">
        <v>204</v>
      </c>
      <c r="E167" s="231" t="s">
        <v>32</v>
      </c>
      <c r="F167" s="232" t="s">
        <v>1496</v>
      </c>
      <c r="G167" s="229"/>
      <c r="H167" s="231" t="s">
        <v>32</v>
      </c>
      <c r="I167" s="233"/>
      <c r="J167" s="229"/>
      <c r="K167" s="229"/>
      <c r="L167" s="234"/>
      <c r="M167" s="235"/>
      <c r="N167" s="236"/>
      <c r="O167" s="236"/>
      <c r="P167" s="236"/>
      <c r="Q167" s="236"/>
      <c r="R167" s="236"/>
      <c r="S167" s="236"/>
      <c r="T167" s="237"/>
      <c r="U167" s="13"/>
      <c r="V167" s="13"/>
      <c r="W167" s="13"/>
      <c r="X167" s="13"/>
      <c r="Y167" s="13"/>
      <c r="Z167" s="13"/>
      <c r="AA167" s="13"/>
      <c r="AB167" s="13"/>
      <c r="AC167" s="13"/>
      <c r="AD167" s="13"/>
      <c r="AE167" s="13"/>
      <c r="AT167" s="238" t="s">
        <v>204</v>
      </c>
      <c r="AU167" s="238" t="s">
        <v>86</v>
      </c>
      <c r="AV167" s="13" t="s">
        <v>84</v>
      </c>
      <c r="AW167" s="13" t="s">
        <v>39</v>
      </c>
      <c r="AX167" s="13" t="s">
        <v>77</v>
      </c>
      <c r="AY167" s="238" t="s">
        <v>194</v>
      </c>
    </row>
    <row r="168" s="14" customFormat="1">
      <c r="A168" s="14"/>
      <c r="B168" s="239"/>
      <c r="C168" s="240"/>
      <c r="D168" s="230" t="s">
        <v>204</v>
      </c>
      <c r="E168" s="241" t="s">
        <v>32</v>
      </c>
      <c r="F168" s="242" t="s">
        <v>1497</v>
      </c>
      <c r="G168" s="240"/>
      <c r="H168" s="243">
        <v>2.0800000000000001</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204</v>
      </c>
      <c r="AU168" s="249" t="s">
        <v>86</v>
      </c>
      <c r="AV168" s="14" t="s">
        <v>86</v>
      </c>
      <c r="AW168" s="14" t="s">
        <v>39</v>
      </c>
      <c r="AX168" s="14" t="s">
        <v>77</v>
      </c>
      <c r="AY168" s="249" t="s">
        <v>194</v>
      </c>
    </row>
    <row r="169" s="13" customFormat="1">
      <c r="A169" s="13"/>
      <c r="B169" s="228"/>
      <c r="C169" s="229"/>
      <c r="D169" s="230" t="s">
        <v>204</v>
      </c>
      <c r="E169" s="231" t="s">
        <v>32</v>
      </c>
      <c r="F169" s="232" t="s">
        <v>1498</v>
      </c>
      <c r="G169" s="229"/>
      <c r="H169" s="231" t="s">
        <v>32</v>
      </c>
      <c r="I169" s="233"/>
      <c r="J169" s="229"/>
      <c r="K169" s="229"/>
      <c r="L169" s="234"/>
      <c r="M169" s="235"/>
      <c r="N169" s="236"/>
      <c r="O169" s="236"/>
      <c r="P169" s="236"/>
      <c r="Q169" s="236"/>
      <c r="R169" s="236"/>
      <c r="S169" s="236"/>
      <c r="T169" s="237"/>
      <c r="U169" s="13"/>
      <c r="V169" s="13"/>
      <c r="W169" s="13"/>
      <c r="X169" s="13"/>
      <c r="Y169" s="13"/>
      <c r="Z169" s="13"/>
      <c r="AA169" s="13"/>
      <c r="AB169" s="13"/>
      <c r="AC169" s="13"/>
      <c r="AD169" s="13"/>
      <c r="AE169" s="13"/>
      <c r="AT169" s="238" t="s">
        <v>204</v>
      </c>
      <c r="AU169" s="238" t="s">
        <v>86</v>
      </c>
      <c r="AV169" s="13" t="s">
        <v>84</v>
      </c>
      <c r="AW169" s="13" t="s">
        <v>39</v>
      </c>
      <c r="AX169" s="13" t="s">
        <v>77</v>
      </c>
      <c r="AY169" s="238" t="s">
        <v>194</v>
      </c>
    </row>
    <row r="170" s="14" customFormat="1">
      <c r="A170" s="14"/>
      <c r="B170" s="239"/>
      <c r="C170" s="240"/>
      <c r="D170" s="230" t="s">
        <v>204</v>
      </c>
      <c r="E170" s="241" t="s">
        <v>32</v>
      </c>
      <c r="F170" s="242" t="s">
        <v>1499</v>
      </c>
      <c r="G170" s="240"/>
      <c r="H170" s="243">
        <v>1.5</v>
      </c>
      <c r="I170" s="244"/>
      <c r="J170" s="240"/>
      <c r="K170" s="240"/>
      <c r="L170" s="245"/>
      <c r="M170" s="246"/>
      <c r="N170" s="247"/>
      <c r="O170" s="247"/>
      <c r="P170" s="247"/>
      <c r="Q170" s="247"/>
      <c r="R170" s="247"/>
      <c r="S170" s="247"/>
      <c r="T170" s="248"/>
      <c r="U170" s="14"/>
      <c r="V170" s="14"/>
      <c r="W170" s="14"/>
      <c r="X170" s="14"/>
      <c r="Y170" s="14"/>
      <c r="Z170" s="14"/>
      <c r="AA170" s="14"/>
      <c r="AB170" s="14"/>
      <c r="AC170" s="14"/>
      <c r="AD170" s="14"/>
      <c r="AE170" s="14"/>
      <c r="AT170" s="249" t="s">
        <v>204</v>
      </c>
      <c r="AU170" s="249" t="s">
        <v>86</v>
      </c>
      <c r="AV170" s="14" t="s">
        <v>86</v>
      </c>
      <c r="AW170" s="14" t="s">
        <v>39</v>
      </c>
      <c r="AX170" s="14" t="s">
        <v>77</v>
      </c>
      <c r="AY170" s="249" t="s">
        <v>194</v>
      </c>
    </row>
    <row r="171" s="13" customFormat="1">
      <c r="A171" s="13"/>
      <c r="B171" s="228"/>
      <c r="C171" s="229"/>
      <c r="D171" s="230" t="s">
        <v>204</v>
      </c>
      <c r="E171" s="231" t="s">
        <v>32</v>
      </c>
      <c r="F171" s="232" t="s">
        <v>1500</v>
      </c>
      <c r="G171" s="229"/>
      <c r="H171" s="231" t="s">
        <v>32</v>
      </c>
      <c r="I171" s="233"/>
      <c r="J171" s="229"/>
      <c r="K171" s="229"/>
      <c r="L171" s="234"/>
      <c r="M171" s="235"/>
      <c r="N171" s="236"/>
      <c r="O171" s="236"/>
      <c r="P171" s="236"/>
      <c r="Q171" s="236"/>
      <c r="R171" s="236"/>
      <c r="S171" s="236"/>
      <c r="T171" s="237"/>
      <c r="U171" s="13"/>
      <c r="V171" s="13"/>
      <c r="W171" s="13"/>
      <c r="X171" s="13"/>
      <c r="Y171" s="13"/>
      <c r="Z171" s="13"/>
      <c r="AA171" s="13"/>
      <c r="AB171" s="13"/>
      <c r="AC171" s="13"/>
      <c r="AD171" s="13"/>
      <c r="AE171" s="13"/>
      <c r="AT171" s="238" t="s">
        <v>204</v>
      </c>
      <c r="AU171" s="238" t="s">
        <v>86</v>
      </c>
      <c r="AV171" s="13" t="s">
        <v>84</v>
      </c>
      <c r="AW171" s="13" t="s">
        <v>39</v>
      </c>
      <c r="AX171" s="13" t="s">
        <v>77</v>
      </c>
      <c r="AY171" s="238" t="s">
        <v>194</v>
      </c>
    </row>
    <row r="172" s="14" customFormat="1">
      <c r="A172" s="14"/>
      <c r="B172" s="239"/>
      <c r="C172" s="240"/>
      <c r="D172" s="230" t="s">
        <v>204</v>
      </c>
      <c r="E172" s="241" t="s">
        <v>32</v>
      </c>
      <c r="F172" s="242" t="s">
        <v>1501</v>
      </c>
      <c r="G172" s="240"/>
      <c r="H172" s="243">
        <v>2.5</v>
      </c>
      <c r="I172" s="244"/>
      <c r="J172" s="240"/>
      <c r="K172" s="240"/>
      <c r="L172" s="245"/>
      <c r="M172" s="246"/>
      <c r="N172" s="247"/>
      <c r="O172" s="247"/>
      <c r="P172" s="247"/>
      <c r="Q172" s="247"/>
      <c r="R172" s="247"/>
      <c r="S172" s="247"/>
      <c r="T172" s="248"/>
      <c r="U172" s="14"/>
      <c r="V172" s="14"/>
      <c r="W172" s="14"/>
      <c r="X172" s="14"/>
      <c r="Y172" s="14"/>
      <c r="Z172" s="14"/>
      <c r="AA172" s="14"/>
      <c r="AB172" s="14"/>
      <c r="AC172" s="14"/>
      <c r="AD172" s="14"/>
      <c r="AE172" s="14"/>
      <c r="AT172" s="249" t="s">
        <v>204</v>
      </c>
      <c r="AU172" s="249" t="s">
        <v>86</v>
      </c>
      <c r="AV172" s="14" t="s">
        <v>86</v>
      </c>
      <c r="AW172" s="14" t="s">
        <v>39</v>
      </c>
      <c r="AX172" s="14" t="s">
        <v>77</v>
      </c>
      <c r="AY172" s="249" t="s">
        <v>194</v>
      </c>
    </row>
    <row r="173" s="13" customFormat="1">
      <c r="A173" s="13"/>
      <c r="B173" s="228"/>
      <c r="C173" s="229"/>
      <c r="D173" s="230" t="s">
        <v>204</v>
      </c>
      <c r="E173" s="231" t="s">
        <v>32</v>
      </c>
      <c r="F173" s="232" t="s">
        <v>1502</v>
      </c>
      <c r="G173" s="229"/>
      <c r="H173" s="231" t="s">
        <v>32</v>
      </c>
      <c r="I173" s="233"/>
      <c r="J173" s="229"/>
      <c r="K173" s="229"/>
      <c r="L173" s="234"/>
      <c r="M173" s="235"/>
      <c r="N173" s="236"/>
      <c r="O173" s="236"/>
      <c r="P173" s="236"/>
      <c r="Q173" s="236"/>
      <c r="R173" s="236"/>
      <c r="S173" s="236"/>
      <c r="T173" s="237"/>
      <c r="U173" s="13"/>
      <c r="V173" s="13"/>
      <c r="W173" s="13"/>
      <c r="X173" s="13"/>
      <c r="Y173" s="13"/>
      <c r="Z173" s="13"/>
      <c r="AA173" s="13"/>
      <c r="AB173" s="13"/>
      <c r="AC173" s="13"/>
      <c r="AD173" s="13"/>
      <c r="AE173" s="13"/>
      <c r="AT173" s="238" t="s">
        <v>204</v>
      </c>
      <c r="AU173" s="238" t="s">
        <v>86</v>
      </c>
      <c r="AV173" s="13" t="s">
        <v>84</v>
      </c>
      <c r="AW173" s="13" t="s">
        <v>39</v>
      </c>
      <c r="AX173" s="13" t="s">
        <v>77</v>
      </c>
      <c r="AY173" s="238" t="s">
        <v>194</v>
      </c>
    </row>
    <row r="174" s="14" customFormat="1">
      <c r="A174" s="14"/>
      <c r="B174" s="239"/>
      <c r="C174" s="240"/>
      <c r="D174" s="230" t="s">
        <v>204</v>
      </c>
      <c r="E174" s="241" t="s">
        <v>32</v>
      </c>
      <c r="F174" s="242" t="s">
        <v>1503</v>
      </c>
      <c r="G174" s="240"/>
      <c r="H174" s="243">
        <v>8</v>
      </c>
      <c r="I174" s="244"/>
      <c r="J174" s="240"/>
      <c r="K174" s="240"/>
      <c r="L174" s="245"/>
      <c r="M174" s="246"/>
      <c r="N174" s="247"/>
      <c r="O174" s="247"/>
      <c r="P174" s="247"/>
      <c r="Q174" s="247"/>
      <c r="R174" s="247"/>
      <c r="S174" s="247"/>
      <c r="T174" s="248"/>
      <c r="U174" s="14"/>
      <c r="V174" s="14"/>
      <c r="W174" s="14"/>
      <c r="X174" s="14"/>
      <c r="Y174" s="14"/>
      <c r="Z174" s="14"/>
      <c r="AA174" s="14"/>
      <c r="AB174" s="14"/>
      <c r="AC174" s="14"/>
      <c r="AD174" s="14"/>
      <c r="AE174" s="14"/>
      <c r="AT174" s="249" t="s">
        <v>204</v>
      </c>
      <c r="AU174" s="249" t="s">
        <v>86</v>
      </c>
      <c r="AV174" s="14" t="s">
        <v>86</v>
      </c>
      <c r="AW174" s="14" t="s">
        <v>39</v>
      </c>
      <c r="AX174" s="14" t="s">
        <v>77</v>
      </c>
      <c r="AY174" s="249" t="s">
        <v>194</v>
      </c>
    </row>
    <row r="175" s="13" customFormat="1">
      <c r="A175" s="13"/>
      <c r="B175" s="228"/>
      <c r="C175" s="229"/>
      <c r="D175" s="230" t="s">
        <v>204</v>
      </c>
      <c r="E175" s="231" t="s">
        <v>32</v>
      </c>
      <c r="F175" s="232" t="s">
        <v>1504</v>
      </c>
      <c r="G175" s="229"/>
      <c r="H175" s="231" t="s">
        <v>32</v>
      </c>
      <c r="I175" s="233"/>
      <c r="J175" s="229"/>
      <c r="K175" s="229"/>
      <c r="L175" s="234"/>
      <c r="M175" s="235"/>
      <c r="N175" s="236"/>
      <c r="O175" s="236"/>
      <c r="P175" s="236"/>
      <c r="Q175" s="236"/>
      <c r="R175" s="236"/>
      <c r="S175" s="236"/>
      <c r="T175" s="237"/>
      <c r="U175" s="13"/>
      <c r="V175" s="13"/>
      <c r="W175" s="13"/>
      <c r="X175" s="13"/>
      <c r="Y175" s="13"/>
      <c r="Z175" s="13"/>
      <c r="AA175" s="13"/>
      <c r="AB175" s="13"/>
      <c r="AC175" s="13"/>
      <c r="AD175" s="13"/>
      <c r="AE175" s="13"/>
      <c r="AT175" s="238" t="s">
        <v>204</v>
      </c>
      <c r="AU175" s="238" t="s">
        <v>86</v>
      </c>
      <c r="AV175" s="13" t="s">
        <v>84</v>
      </c>
      <c r="AW175" s="13" t="s">
        <v>39</v>
      </c>
      <c r="AX175" s="13" t="s">
        <v>77</v>
      </c>
      <c r="AY175" s="238" t="s">
        <v>194</v>
      </c>
    </row>
    <row r="176" s="14" customFormat="1">
      <c r="A176" s="14"/>
      <c r="B176" s="239"/>
      <c r="C176" s="240"/>
      <c r="D176" s="230" t="s">
        <v>204</v>
      </c>
      <c r="E176" s="241" t="s">
        <v>32</v>
      </c>
      <c r="F176" s="242" t="s">
        <v>1505</v>
      </c>
      <c r="G176" s="240"/>
      <c r="H176" s="243">
        <v>4.5</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204</v>
      </c>
      <c r="AU176" s="249" t="s">
        <v>86</v>
      </c>
      <c r="AV176" s="14" t="s">
        <v>86</v>
      </c>
      <c r="AW176" s="14" t="s">
        <v>39</v>
      </c>
      <c r="AX176" s="14" t="s">
        <v>77</v>
      </c>
      <c r="AY176" s="249" t="s">
        <v>194</v>
      </c>
    </row>
    <row r="177" s="13" customFormat="1">
      <c r="A177" s="13"/>
      <c r="B177" s="228"/>
      <c r="C177" s="229"/>
      <c r="D177" s="230" t="s">
        <v>204</v>
      </c>
      <c r="E177" s="231" t="s">
        <v>32</v>
      </c>
      <c r="F177" s="232" t="s">
        <v>1506</v>
      </c>
      <c r="G177" s="229"/>
      <c r="H177" s="231" t="s">
        <v>32</v>
      </c>
      <c r="I177" s="233"/>
      <c r="J177" s="229"/>
      <c r="K177" s="229"/>
      <c r="L177" s="234"/>
      <c r="M177" s="235"/>
      <c r="N177" s="236"/>
      <c r="O177" s="236"/>
      <c r="P177" s="236"/>
      <c r="Q177" s="236"/>
      <c r="R177" s="236"/>
      <c r="S177" s="236"/>
      <c r="T177" s="237"/>
      <c r="U177" s="13"/>
      <c r="V177" s="13"/>
      <c r="W177" s="13"/>
      <c r="X177" s="13"/>
      <c r="Y177" s="13"/>
      <c r="Z177" s="13"/>
      <c r="AA177" s="13"/>
      <c r="AB177" s="13"/>
      <c r="AC177" s="13"/>
      <c r="AD177" s="13"/>
      <c r="AE177" s="13"/>
      <c r="AT177" s="238" t="s">
        <v>204</v>
      </c>
      <c r="AU177" s="238" t="s">
        <v>86</v>
      </c>
      <c r="AV177" s="13" t="s">
        <v>84</v>
      </c>
      <c r="AW177" s="13" t="s">
        <v>39</v>
      </c>
      <c r="AX177" s="13" t="s">
        <v>77</v>
      </c>
      <c r="AY177" s="238" t="s">
        <v>194</v>
      </c>
    </row>
    <row r="178" s="14" customFormat="1">
      <c r="A178" s="14"/>
      <c r="B178" s="239"/>
      <c r="C178" s="240"/>
      <c r="D178" s="230" t="s">
        <v>204</v>
      </c>
      <c r="E178" s="241" t="s">
        <v>32</v>
      </c>
      <c r="F178" s="242" t="s">
        <v>1507</v>
      </c>
      <c r="G178" s="240"/>
      <c r="H178" s="243">
        <v>24</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204</v>
      </c>
      <c r="AU178" s="249" t="s">
        <v>86</v>
      </c>
      <c r="AV178" s="14" t="s">
        <v>86</v>
      </c>
      <c r="AW178" s="14" t="s">
        <v>39</v>
      </c>
      <c r="AX178" s="14" t="s">
        <v>77</v>
      </c>
      <c r="AY178" s="249" t="s">
        <v>194</v>
      </c>
    </row>
    <row r="179" s="13" customFormat="1">
      <c r="A179" s="13"/>
      <c r="B179" s="228"/>
      <c r="C179" s="229"/>
      <c r="D179" s="230" t="s">
        <v>204</v>
      </c>
      <c r="E179" s="231" t="s">
        <v>32</v>
      </c>
      <c r="F179" s="232" t="s">
        <v>1508</v>
      </c>
      <c r="G179" s="229"/>
      <c r="H179" s="231" t="s">
        <v>32</v>
      </c>
      <c r="I179" s="233"/>
      <c r="J179" s="229"/>
      <c r="K179" s="229"/>
      <c r="L179" s="234"/>
      <c r="M179" s="235"/>
      <c r="N179" s="236"/>
      <c r="O179" s="236"/>
      <c r="P179" s="236"/>
      <c r="Q179" s="236"/>
      <c r="R179" s="236"/>
      <c r="S179" s="236"/>
      <c r="T179" s="237"/>
      <c r="U179" s="13"/>
      <c r="V179" s="13"/>
      <c r="W179" s="13"/>
      <c r="X179" s="13"/>
      <c r="Y179" s="13"/>
      <c r="Z179" s="13"/>
      <c r="AA179" s="13"/>
      <c r="AB179" s="13"/>
      <c r="AC179" s="13"/>
      <c r="AD179" s="13"/>
      <c r="AE179" s="13"/>
      <c r="AT179" s="238" t="s">
        <v>204</v>
      </c>
      <c r="AU179" s="238" t="s">
        <v>86</v>
      </c>
      <c r="AV179" s="13" t="s">
        <v>84</v>
      </c>
      <c r="AW179" s="13" t="s">
        <v>39</v>
      </c>
      <c r="AX179" s="13" t="s">
        <v>77</v>
      </c>
      <c r="AY179" s="238" t="s">
        <v>194</v>
      </c>
    </row>
    <row r="180" s="14" customFormat="1">
      <c r="A180" s="14"/>
      <c r="B180" s="239"/>
      <c r="C180" s="240"/>
      <c r="D180" s="230" t="s">
        <v>204</v>
      </c>
      <c r="E180" s="241" t="s">
        <v>32</v>
      </c>
      <c r="F180" s="242" t="s">
        <v>208</v>
      </c>
      <c r="G180" s="240"/>
      <c r="H180" s="243">
        <v>4</v>
      </c>
      <c r="I180" s="244"/>
      <c r="J180" s="240"/>
      <c r="K180" s="240"/>
      <c r="L180" s="245"/>
      <c r="M180" s="246"/>
      <c r="N180" s="247"/>
      <c r="O180" s="247"/>
      <c r="P180" s="247"/>
      <c r="Q180" s="247"/>
      <c r="R180" s="247"/>
      <c r="S180" s="247"/>
      <c r="T180" s="248"/>
      <c r="U180" s="14"/>
      <c r="V180" s="14"/>
      <c r="W180" s="14"/>
      <c r="X180" s="14"/>
      <c r="Y180" s="14"/>
      <c r="Z180" s="14"/>
      <c r="AA180" s="14"/>
      <c r="AB180" s="14"/>
      <c r="AC180" s="14"/>
      <c r="AD180" s="14"/>
      <c r="AE180" s="14"/>
      <c r="AT180" s="249" t="s">
        <v>204</v>
      </c>
      <c r="AU180" s="249" t="s">
        <v>86</v>
      </c>
      <c r="AV180" s="14" t="s">
        <v>86</v>
      </c>
      <c r="AW180" s="14" t="s">
        <v>39</v>
      </c>
      <c r="AX180" s="14" t="s">
        <v>77</v>
      </c>
      <c r="AY180" s="249" t="s">
        <v>194</v>
      </c>
    </row>
    <row r="181" s="13" customFormat="1">
      <c r="A181" s="13"/>
      <c r="B181" s="228"/>
      <c r="C181" s="229"/>
      <c r="D181" s="230" t="s">
        <v>204</v>
      </c>
      <c r="E181" s="231" t="s">
        <v>32</v>
      </c>
      <c r="F181" s="232" t="s">
        <v>1509</v>
      </c>
      <c r="G181" s="229"/>
      <c r="H181" s="231" t="s">
        <v>32</v>
      </c>
      <c r="I181" s="233"/>
      <c r="J181" s="229"/>
      <c r="K181" s="229"/>
      <c r="L181" s="234"/>
      <c r="M181" s="235"/>
      <c r="N181" s="236"/>
      <c r="O181" s="236"/>
      <c r="P181" s="236"/>
      <c r="Q181" s="236"/>
      <c r="R181" s="236"/>
      <c r="S181" s="236"/>
      <c r="T181" s="237"/>
      <c r="U181" s="13"/>
      <c r="V181" s="13"/>
      <c r="W181" s="13"/>
      <c r="X181" s="13"/>
      <c r="Y181" s="13"/>
      <c r="Z181" s="13"/>
      <c r="AA181" s="13"/>
      <c r="AB181" s="13"/>
      <c r="AC181" s="13"/>
      <c r="AD181" s="13"/>
      <c r="AE181" s="13"/>
      <c r="AT181" s="238" t="s">
        <v>204</v>
      </c>
      <c r="AU181" s="238" t="s">
        <v>86</v>
      </c>
      <c r="AV181" s="13" t="s">
        <v>84</v>
      </c>
      <c r="AW181" s="13" t="s">
        <v>39</v>
      </c>
      <c r="AX181" s="13" t="s">
        <v>77</v>
      </c>
      <c r="AY181" s="238" t="s">
        <v>194</v>
      </c>
    </row>
    <row r="182" s="14" customFormat="1">
      <c r="A182" s="14"/>
      <c r="B182" s="239"/>
      <c r="C182" s="240"/>
      <c r="D182" s="230" t="s">
        <v>204</v>
      </c>
      <c r="E182" s="241" t="s">
        <v>32</v>
      </c>
      <c r="F182" s="242" t="s">
        <v>1510</v>
      </c>
      <c r="G182" s="240"/>
      <c r="H182" s="243">
        <v>2.3999999999999999</v>
      </c>
      <c r="I182" s="244"/>
      <c r="J182" s="240"/>
      <c r="K182" s="240"/>
      <c r="L182" s="245"/>
      <c r="M182" s="246"/>
      <c r="N182" s="247"/>
      <c r="O182" s="247"/>
      <c r="P182" s="247"/>
      <c r="Q182" s="247"/>
      <c r="R182" s="247"/>
      <c r="S182" s="247"/>
      <c r="T182" s="248"/>
      <c r="U182" s="14"/>
      <c r="V182" s="14"/>
      <c r="W182" s="14"/>
      <c r="X182" s="14"/>
      <c r="Y182" s="14"/>
      <c r="Z182" s="14"/>
      <c r="AA182" s="14"/>
      <c r="AB182" s="14"/>
      <c r="AC182" s="14"/>
      <c r="AD182" s="14"/>
      <c r="AE182" s="14"/>
      <c r="AT182" s="249" t="s">
        <v>204</v>
      </c>
      <c r="AU182" s="249" t="s">
        <v>86</v>
      </c>
      <c r="AV182" s="14" t="s">
        <v>86</v>
      </c>
      <c r="AW182" s="14" t="s">
        <v>39</v>
      </c>
      <c r="AX182" s="14" t="s">
        <v>77</v>
      </c>
      <c r="AY182" s="249" t="s">
        <v>194</v>
      </c>
    </row>
    <row r="183" s="15" customFormat="1">
      <c r="A183" s="15"/>
      <c r="B183" s="250"/>
      <c r="C183" s="251"/>
      <c r="D183" s="230" t="s">
        <v>204</v>
      </c>
      <c r="E183" s="252" t="s">
        <v>32</v>
      </c>
      <c r="F183" s="253" t="s">
        <v>207</v>
      </c>
      <c r="G183" s="251"/>
      <c r="H183" s="254">
        <v>48.979999999999997</v>
      </c>
      <c r="I183" s="255"/>
      <c r="J183" s="251"/>
      <c r="K183" s="251"/>
      <c r="L183" s="256"/>
      <c r="M183" s="257"/>
      <c r="N183" s="258"/>
      <c r="O183" s="258"/>
      <c r="P183" s="258"/>
      <c r="Q183" s="258"/>
      <c r="R183" s="258"/>
      <c r="S183" s="258"/>
      <c r="T183" s="259"/>
      <c r="U183" s="15"/>
      <c r="V183" s="15"/>
      <c r="W183" s="15"/>
      <c r="X183" s="15"/>
      <c r="Y183" s="15"/>
      <c r="Z183" s="15"/>
      <c r="AA183" s="15"/>
      <c r="AB183" s="15"/>
      <c r="AC183" s="15"/>
      <c r="AD183" s="15"/>
      <c r="AE183" s="15"/>
      <c r="AT183" s="260" t="s">
        <v>204</v>
      </c>
      <c r="AU183" s="260" t="s">
        <v>86</v>
      </c>
      <c r="AV183" s="15" t="s">
        <v>208</v>
      </c>
      <c r="AW183" s="15" t="s">
        <v>39</v>
      </c>
      <c r="AX183" s="15" t="s">
        <v>84</v>
      </c>
      <c r="AY183" s="260" t="s">
        <v>194</v>
      </c>
    </row>
    <row r="184" s="2" customFormat="1" ht="37.8" customHeight="1">
      <c r="A184" s="39"/>
      <c r="B184" s="40"/>
      <c r="C184" s="261" t="s">
        <v>8</v>
      </c>
      <c r="D184" s="261" t="s">
        <v>222</v>
      </c>
      <c r="E184" s="262" t="s">
        <v>1511</v>
      </c>
      <c r="F184" s="263" t="s">
        <v>1512</v>
      </c>
      <c r="G184" s="264" t="s">
        <v>127</v>
      </c>
      <c r="H184" s="265">
        <v>70</v>
      </c>
      <c r="I184" s="266"/>
      <c r="J184" s="267">
        <f>ROUND(I184*H184,2)</f>
        <v>0</v>
      </c>
      <c r="K184" s="263" t="s">
        <v>1405</v>
      </c>
      <c r="L184" s="45"/>
      <c r="M184" s="268" t="s">
        <v>32</v>
      </c>
      <c r="N184" s="269" t="s">
        <v>48</v>
      </c>
      <c r="O184" s="85"/>
      <c r="P184" s="224">
        <f>O184*H184</f>
        <v>0</v>
      </c>
      <c r="Q184" s="224">
        <v>0</v>
      </c>
      <c r="R184" s="224">
        <f>Q184*H184</f>
        <v>0</v>
      </c>
      <c r="S184" s="224">
        <v>0</v>
      </c>
      <c r="T184" s="225">
        <f>S184*H184</f>
        <v>0</v>
      </c>
      <c r="U184" s="39"/>
      <c r="V184" s="39"/>
      <c r="W184" s="39"/>
      <c r="X184" s="39"/>
      <c r="Y184" s="39"/>
      <c r="Z184" s="39"/>
      <c r="AA184" s="39"/>
      <c r="AB184" s="39"/>
      <c r="AC184" s="39"/>
      <c r="AD184" s="39"/>
      <c r="AE184" s="39"/>
      <c r="AR184" s="226" t="s">
        <v>208</v>
      </c>
      <c r="AT184" s="226" t="s">
        <v>222</v>
      </c>
      <c r="AU184" s="226" t="s">
        <v>86</v>
      </c>
      <c r="AY184" s="17" t="s">
        <v>194</v>
      </c>
      <c r="BE184" s="227">
        <f>IF(N184="základní",J184,0)</f>
        <v>0</v>
      </c>
      <c r="BF184" s="227">
        <f>IF(N184="snížená",J184,0)</f>
        <v>0</v>
      </c>
      <c r="BG184" s="227">
        <f>IF(N184="zákl. přenesená",J184,0)</f>
        <v>0</v>
      </c>
      <c r="BH184" s="227">
        <f>IF(N184="sníž. přenesená",J184,0)</f>
        <v>0</v>
      </c>
      <c r="BI184" s="227">
        <f>IF(N184="nulová",J184,0)</f>
        <v>0</v>
      </c>
      <c r="BJ184" s="17" t="s">
        <v>84</v>
      </c>
      <c r="BK184" s="227">
        <f>ROUND(I184*H184,2)</f>
        <v>0</v>
      </c>
      <c r="BL184" s="17" t="s">
        <v>208</v>
      </c>
      <c r="BM184" s="226" t="s">
        <v>1513</v>
      </c>
    </row>
    <row r="185" s="2" customFormat="1">
      <c r="A185" s="39"/>
      <c r="B185" s="40"/>
      <c r="C185" s="41"/>
      <c r="D185" s="279" t="s">
        <v>1407</v>
      </c>
      <c r="E185" s="41"/>
      <c r="F185" s="280" t="s">
        <v>1514</v>
      </c>
      <c r="G185" s="41"/>
      <c r="H185" s="41"/>
      <c r="I185" s="271"/>
      <c r="J185" s="41"/>
      <c r="K185" s="41"/>
      <c r="L185" s="45"/>
      <c r="M185" s="272"/>
      <c r="N185" s="273"/>
      <c r="O185" s="85"/>
      <c r="P185" s="85"/>
      <c r="Q185" s="85"/>
      <c r="R185" s="85"/>
      <c r="S185" s="85"/>
      <c r="T185" s="86"/>
      <c r="U185" s="39"/>
      <c r="V185" s="39"/>
      <c r="W185" s="39"/>
      <c r="X185" s="39"/>
      <c r="Y185" s="39"/>
      <c r="Z185" s="39"/>
      <c r="AA185" s="39"/>
      <c r="AB185" s="39"/>
      <c r="AC185" s="39"/>
      <c r="AD185" s="39"/>
      <c r="AE185" s="39"/>
      <c r="AT185" s="17" t="s">
        <v>1407</v>
      </c>
      <c r="AU185" s="17" t="s">
        <v>86</v>
      </c>
    </row>
    <row r="186" s="13" customFormat="1">
      <c r="A186" s="13"/>
      <c r="B186" s="228"/>
      <c r="C186" s="229"/>
      <c r="D186" s="230" t="s">
        <v>204</v>
      </c>
      <c r="E186" s="231" t="s">
        <v>32</v>
      </c>
      <c r="F186" s="232" t="s">
        <v>514</v>
      </c>
      <c r="G186" s="229"/>
      <c r="H186" s="231" t="s">
        <v>32</v>
      </c>
      <c r="I186" s="233"/>
      <c r="J186" s="229"/>
      <c r="K186" s="229"/>
      <c r="L186" s="234"/>
      <c r="M186" s="235"/>
      <c r="N186" s="236"/>
      <c r="O186" s="236"/>
      <c r="P186" s="236"/>
      <c r="Q186" s="236"/>
      <c r="R186" s="236"/>
      <c r="S186" s="236"/>
      <c r="T186" s="237"/>
      <c r="U186" s="13"/>
      <c r="V186" s="13"/>
      <c r="W186" s="13"/>
      <c r="X186" s="13"/>
      <c r="Y186" s="13"/>
      <c r="Z186" s="13"/>
      <c r="AA186" s="13"/>
      <c r="AB186" s="13"/>
      <c r="AC186" s="13"/>
      <c r="AD186" s="13"/>
      <c r="AE186" s="13"/>
      <c r="AT186" s="238" t="s">
        <v>204</v>
      </c>
      <c r="AU186" s="238" t="s">
        <v>86</v>
      </c>
      <c r="AV186" s="13" t="s">
        <v>84</v>
      </c>
      <c r="AW186" s="13" t="s">
        <v>39</v>
      </c>
      <c r="AX186" s="13" t="s">
        <v>77</v>
      </c>
      <c r="AY186" s="238" t="s">
        <v>194</v>
      </c>
    </row>
    <row r="187" s="14" customFormat="1">
      <c r="A187" s="14"/>
      <c r="B187" s="239"/>
      <c r="C187" s="240"/>
      <c r="D187" s="230" t="s">
        <v>204</v>
      </c>
      <c r="E187" s="241" t="s">
        <v>32</v>
      </c>
      <c r="F187" s="242" t="s">
        <v>1515</v>
      </c>
      <c r="G187" s="240"/>
      <c r="H187" s="243">
        <v>70</v>
      </c>
      <c r="I187" s="244"/>
      <c r="J187" s="240"/>
      <c r="K187" s="240"/>
      <c r="L187" s="245"/>
      <c r="M187" s="246"/>
      <c r="N187" s="247"/>
      <c r="O187" s="247"/>
      <c r="P187" s="247"/>
      <c r="Q187" s="247"/>
      <c r="R187" s="247"/>
      <c r="S187" s="247"/>
      <c r="T187" s="248"/>
      <c r="U187" s="14"/>
      <c r="V187" s="14"/>
      <c r="W187" s="14"/>
      <c r="X187" s="14"/>
      <c r="Y187" s="14"/>
      <c r="Z187" s="14"/>
      <c r="AA187" s="14"/>
      <c r="AB187" s="14"/>
      <c r="AC187" s="14"/>
      <c r="AD187" s="14"/>
      <c r="AE187" s="14"/>
      <c r="AT187" s="249" t="s">
        <v>204</v>
      </c>
      <c r="AU187" s="249" t="s">
        <v>86</v>
      </c>
      <c r="AV187" s="14" t="s">
        <v>86</v>
      </c>
      <c r="AW187" s="14" t="s">
        <v>39</v>
      </c>
      <c r="AX187" s="14" t="s">
        <v>77</v>
      </c>
      <c r="AY187" s="249" t="s">
        <v>194</v>
      </c>
    </row>
    <row r="188" s="15" customFormat="1">
      <c r="A188" s="15"/>
      <c r="B188" s="250"/>
      <c r="C188" s="251"/>
      <c r="D188" s="230" t="s">
        <v>204</v>
      </c>
      <c r="E188" s="252" t="s">
        <v>827</v>
      </c>
      <c r="F188" s="253" t="s">
        <v>207</v>
      </c>
      <c r="G188" s="251"/>
      <c r="H188" s="254">
        <v>70</v>
      </c>
      <c r="I188" s="255"/>
      <c r="J188" s="251"/>
      <c r="K188" s="251"/>
      <c r="L188" s="256"/>
      <c r="M188" s="257"/>
      <c r="N188" s="258"/>
      <c r="O188" s="258"/>
      <c r="P188" s="258"/>
      <c r="Q188" s="258"/>
      <c r="R188" s="258"/>
      <c r="S188" s="258"/>
      <c r="T188" s="259"/>
      <c r="U188" s="15"/>
      <c r="V188" s="15"/>
      <c r="W188" s="15"/>
      <c r="X188" s="15"/>
      <c r="Y188" s="15"/>
      <c r="Z188" s="15"/>
      <c r="AA188" s="15"/>
      <c r="AB188" s="15"/>
      <c r="AC188" s="15"/>
      <c r="AD188" s="15"/>
      <c r="AE188" s="15"/>
      <c r="AT188" s="260" t="s">
        <v>204</v>
      </c>
      <c r="AU188" s="260" t="s">
        <v>86</v>
      </c>
      <c r="AV188" s="15" t="s">
        <v>208</v>
      </c>
      <c r="AW188" s="15" t="s">
        <v>39</v>
      </c>
      <c r="AX188" s="15" t="s">
        <v>84</v>
      </c>
      <c r="AY188" s="260" t="s">
        <v>194</v>
      </c>
    </row>
    <row r="189" s="2" customFormat="1" ht="37.8" customHeight="1">
      <c r="A189" s="39"/>
      <c r="B189" s="40"/>
      <c r="C189" s="261" t="s">
        <v>279</v>
      </c>
      <c r="D189" s="261" t="s">
        <v>222</v>
      </c>
      <c r="E189" s="262" t="s">
        <v>1516</v>
      </c>
      <c r="F189" s="263" t="s">
        <v>1517</v>
      </c>
      <c r="G189" s="264" t="s">
        <v>127</v>
      </c>
      <c r="H189" s="265">
        <v>1604</v>
      </c>
      <c r="I189" s="266"/>
      <c r="J189" s="267">
        <f>ROUND(I189*H189,2)</f>
        <v>0</v>
      </c>
      <c r="K189" s="263" t="s">
        <v>1405</v>
      </c>
      <c r="L189" s="45"/>
      <c r="M189" s="268" t="s">
        <v>32</v>
      </c>
      <c r="N189" s="269" t="s">
        <v>48</v>
      </c>
      <c r="O189" s="85"/>
      <c r="P189" s="224">
        <f>O189*H189</f>
        <v>0</v>
      </c>
      <c r="Q189" s="224">
        <v>0</v>
      </c>
      <c r="R189" s="224">
        <f>Q189*H189</f>
        <v>0</v>
      </c>
      <c r="S189" s="224">
        <v>0</v>
      </c>
      <c r="T189" s="225">
        <f>S189*H189</f>
        <v>0</v>
      </c>
      <c r="U189" s="39"/>
      <c r="V189" s="39"/>
      <c r="W189" s="39"/>
      <c r="X189" s="39"/>
      <c r="Y189" s="39"/>
      <c r="Z189" s="39"/>
      <c r="AA189" s="39"/>
      <c r="AB189" s="39"/>
      <c r="AC189" s="39"/>
      <c r="AD189" s="39"/>
      <c r="AE189" s="39"/>
      <c r="AR189" s="226" t="s">
        <v>208</v>
      </c>
      <c r="AT189" s="226" t="s">
        <v>222</v>
      </c>
      <c r="AU189" s="226" t="s">
        <v>86</v>
      </c>
      <c r="AY189" s="17" t="s">
        <v>194</v>
      </c>
      <c r="BE189" s="227">
        <f>IF(N189="základní",J189,0)</f>
        <v>0</v>
      </c>
      <c r="BF189" s="227">
        <f>IF(N189="snížená",J189,0)</f>
        <v>0</v>
      </c>
      <c r="BG189" s="227">
        <f>IF(N189="zákl. přenesená",J189,0)</f>
        <v>0</v>
      </c>
      <c r="BH189" s="227">
        <f>IF(N189="sníž. přenesená",J189,0)</f>
        <v>0</v>
      </c>
      <c r="BI189" s="227">
        <f>IF(N189="nulová",J189,0)</f>
        <v>0</v>
      </c>
      <c r="BJ189" s="17" t="s">
        <v>84</v>
      </c>
      <c r="BK189" s="227">
        <f>ROUND(I189*H189,2)</f>
        <v>0</v>
      </c>
      <c r="BL189" s="17" t="s">
        <v>208</v>
      </c>
      <c r="BM189" s="226" t="s">
        <v>1518</v>
      </c>
    </row>
    <row r="190" s="2" customFormat="1">
      <c r="A190" s="39"/>
      <c r="B190" s="40"/>
      <c r="C190" s="41"/>
      <c r="D190" s="279" t="s">
        <v>1407</v>
      </c>
      <c r="E190" s="41"/>
      <c r="F190" s="280" t="s">
        <v>1519</v>
      </c>
      <c r="G190" s="41"/>
      <c r="H190" s="41"/>
      <c r="I190" s="271"/>
      <c r="J190" s="41"/>
      <c r="K190" s="41"/>
      <c r="L190" s="45"/>
      <c r="M190" s="272"/>
      <c r="N190" s="273"/>
      <c r="O190" s="85"/>
      <c r="P190" s="85"/>
      <c r="Q190" s="85"/>
      <c r="R190" s="85"/>
      <c r="S190" s="85"/>
      <c r="T190" s="86"/>
      <c r="U190" s="39"/>
      <c r="V190" s="39"/>
      <c r="W190" s="39"/>
      <c r="X190" s="39"/>
      <c r="Y190" s="39"/>
      <c r="Z190" s="39"/>
      <c r="AA190" s="39"/>
      <c r="AB190" s="39"/>
      <c r="AC190" s="39"/>
      <c r="AD190" s="39"/>
      <c r="AE190" s="39"/>
      <c r="AT190" s="17" t="s">
        <v>1407</v>
      </c>
      <c r="AU190" s="17" t="s">
        <v>86</v>
      </c>
    </row>
    <row r="191" s="13" customFormat="1">
      <c r="A191" s="13"/>
      <c r="B191" s="228"/>
      <c r="C191" s="229"/>
      <c r="D191" s="230" t="s">
        <v>204</v>
      </c>
      <c r="E191" s="231" t="s">
        <v>32</v>
      </c>
      <c r="F191" s="232" t="s">
        <v>514</v>
      </c>
      <c r="G191" s="229"/>
      <c r="H191" s="231" t="s">
        <v>32</v>
      </c>
      <c r="I191" s="233"/>
      <c r="J191" s="229"/>
      <c r="K191" s="229"/>
      <c r="L191" s="234"/>
      <c r="M191" s="235"/>
      <c r="N191" s="236"/>
      <c r="O191" s="236"/>
      <c r="P191" s="236"/>
      <c r="Q191" s="236"/>
      <c r="R191" s="236"/>
      <c r="S191" s="236"/>
      <c r="T191" s="237"/>
      <c r="U191" s="13"/>
      <c r="V191" s="13"/>
      <c r="W191" s="13"/>
      <c r="X191" s="13"/>
      <c r="Y191" s="13"/>
      <c r="Z191" s="13"/>
      <c r="AA191" s="13"/>
      <c r="AB191" s="13"/>
      <c r="AC191" s="13"/>
      <c r="AD191" s="13"/>
      <c r="AE191" s="13"/>
      <c r="AT191" s="238" t="s">
        <v>204</v>
      </c>
      <c r="AU191" s="238" t="s">
        <v>86</v>
      </c>
      <c r="AV191" s="13" t="s">
        <v>84</v>
      </c>
      <c r="AW191" s="13" t="s">
        <v>39</v>
      </c>
      <c r="AX191" s="13" t="s">
        <v>77</v>
      </c>
      <c r="AY191" s="238" t="s">
        <v>194</v>
      </c>
    </row>
    <row r="192" s="14" customFormat="1">
      <c r="A192" s="14"/>
      <c r="B192" s="239"/>
      <c r="C192" s="240"/>
      <c r="D192" s="230" t="s">
        <v>204</v>
      </c>
      <c r="E192" s="241" t="s">
        <v>32</v>
      </c>
      <c r="F192" s="242" t="s">
        <v>1520</v>
      </c>
      <c r="G192" s="240"/>
      <c r="H192" s="243">
        <v>1604</v>
      </c>
      <c r="I192" s="244"/>
      <c r="J192" s="240"/>
      <c r="K192" s="240"/>
      <c r="L192" s="245"/>
      <c r="M192" s="246"/>
      <c r="N192" s="247"/>
      <c r="O192" s="247"/>
      <c r="P192" s="247"/>
      <c r="Q192" s="247"/>
      <c r="R192" s="247"/>
      <c r="S192" s="247"/>
      <c r="T192" s="248"/>
      <c r="U192" s="14"/>
      <c r="V192" s="14"/>
      <c r="W192" s="14"/>
      <c r="X192" s="14"/>
      <c r="Y192" s="14"/>
      <c r="Z192" s="14"/>
      <c r="AA192" s="14"/>
      <c r="AB192" s="14"/>
      <c r="AC192" s="14"/>
      <c r="AD192" s="14"/>
      <c r="AE192" s="14"/>
      <c r="AT192" s="249" t="s">
        <v>204</v>
      </c>
      <c r="AU192" s="249" t="s">
        <v>86</v>
      </c>
      <c r="AV192" s="14" t="s">
        <v>86</v>
      </c>
      <c r="AW192" s="14" t="s">
        <v>39</v>
      </c>
      <c r="AX192" s="14" t="s">
        <v>77</v>
      </c>
      <c r="AY192" s="249" t="s">
        <v>194</v>
      </c>
    </row>
    <row r="193" s="15" customFormat="1">
      <c r="A193" s="15"/>
      <c r="B193" s="250"/>
      <c r="C193" s="251"/>
      <c r="D193" s="230" t="s">
        <v>204</v>
      </c>
      <c r="E193" s="252" t="s">
        <v>1349</v>
      </c>
      <c r="F193" s="253" t="s">
        <v>207</v>
      </c>
      <c r="G193" s="251"/>
      <c r="H193" s="254">
        <v>1604</v>
      </c>
      <c r="I193" s="255"/>
      <c r="J193" s="251"/>
      <c r="K193" s="251"/>
      <c r="L193" s="256"/>
      <c r="M193" s="257"/>
      <c r="N193" s="258"/>
      <c r="O193" s="258"/>
      <c r="P193" s="258"/>
      <c r="Q193" s="258"/>
      <c r="R193" s="258"/>
      <c r="S193" s="258"/>
      <c r="T193" s="259"/>
      <c r="U193" s="15"/>
      <c r="V193" s="15"/>
      <c r="W193" s="15"/>
      <c r="X193" s="15"/>
      <c r="Y193" s="15"/>
      <c r="Z193" s="15"/>
      <c r="AA193" s="15"/>
      <c r="AB193" s="15"/>
      <c r="AC193" s="15"/>
      <c r="AD193" s="15"/>
      <c r="AE193" s="15"/>
      <c r="AT193" s="260" t="s">
        <v>204</v>
      </c>
      <c r="AU193" s="260" t="s">
        <v>86</v>
      </c>
      <c r="AV193" s="15" t="s">
        <v>208</v>
      </c>
      <c r="AW193" s="15" t="s">
        <v>39</v>
      </c>
      <c r="AX193" s="15" t="s">
        <v>84</v>
      </c>
      <c r="AY193" s="260" t="s">
        <v>194</v>
      </c>
    </row>
    <row r="194" s="2" customFormat="1" ht="37.8" customHeight="1">
      <c r="A194" s="39"/>
      <c r="B194" s="40"/>
      <c r="C194" s="261" t="s">
        <v>283</v>
      </c>
      <c r="D194" s="261" t="s">
        <v>222</v>
      </c>
      <c r="E194" s="262" t="s">
        <v>1521</v>
      </c>
      <c r="F194" s="263" t="s">
        <v>1522</v>
      </c>
      <c r="G194" s="264" t="s">
        <v>127</v>
      </c>
      <c r="H194" s="265">
        <v>30</v>
      </c>
      <c r="I194" s="266"/>
      <c r="J194" s="267">
        <f>ROUND(I194*H194,2)</f>
        <v>0</v>
      </c>
      <c r="K194" s="263" t="s">
        <v>1405</v>
      </c>
      <c r="L194" s="45"/>
      <c r="M194" s="268" t="s">
        <v>32</v>
      </c>
      <c r="N194" s="269" t="s">
        <v>48</v>
      </c>
      <c r="O194" s="85"/>
      <c r="P194" s="224">
        <f>O194*H194</f>
        <v>0</v>
      </c>
      <c r="Q194" s="224">
        <v>0</v>
      </c>
      <c r="R194" s="224">
        <f>Q194*H194</f>
        <v>0</v>
      </c>
      <c r="S194" s="224">
        <v>0</v>
      </c>
      <c r="T194" s="225">
        <f>S194*H194</f>
        <v>0</v>
      </c>
      <c r="U194" s="39"/>
      <c r="V194" s="39"/>
      <c r="W194" s="39"/>
      <c r="X194" s="39"/>
      <c r="Y194" s="39"/>
      <c r="Z194" s="39"/>
      <c r="AA194" s="39"/>
      <c r="AB194" s="39"/>
      <c r="AC194" s="39"/>
      <c r="AD194" s="39"/>
      <c r="AE194" s="39"/>
      <c r="AR194" s="226" t="s">
        <v>208</v>
      </c>
      <c r="AT194" s="226" t="s">
        <v>222</v>
      </c>
      <c r="AU194" s="226" t="s">
        <v>86</v>
      </c>
      <c r="AY194" s="17" t="s">
        <v>194</v>
      </c>
      <c r="BE194" s="227">
        <f>IF(N194="základní",J194,0)</f>
        <v>0</v>
      </c>
      <c r="BF194" s="227">
        <f>IF(N194="snížená",J194,0)</f>
        <v>0</v>
      </c>
      <c r="BG194" s="227">
        <f>IF(N194="zákl. přenesená",J194,0)</f>
        <v>0</v>
      </c>
      <c r="BH194" s="227">
        <f>IF(N194="sníž. přenesená",J194,0)</f>
        <v>0</v>
      </c>
      <c r="BI194" s="227">
        <f>IF(N194="nulová",J194,0)</f>
        <v>0</v>
      </c>
      <c r="BJ194" s="17" t="s">
        <v>84</v>
      </c>
      <c r="BK194" s="227">
        <f>ROUND(I194*H194,2)</f>
        <v>0</v>
      </c>
      <c r="BL194" s="17" t="s">
        <v>208</v>
      </c>
      <c r="BM194" s="226" t="s">
        <v>1523</v>
      </c>
    </row>
    <row r="195" s="2" customFormat="1">
      <c r="A195" s="39"/>
      <c r="B195" s="40"/>
      <c r="C195" s="41"/>
      <c r="D195" s="279" t="s">
        <v>1407</v>
      </c>
      <c r="E195" s="41"/>
      <c r="F195" s="280" t="s">
        <v>1524</v>
      </c>
      <c r="G195" s="41"/>
      <c r="H195" s="41"/>
      <c r="I195" s="271"/>
      <c r="J195" s="41"/>
      <c r="K195" s="41"/>
      <c r="L195" s="45"/>
      <c r="M195" s="272"/>
      <c r="N195" s="273"/>
      <c r="O195" s="85"/>
      <c r="P195" s="85"/>
      <c r="Q195" s="85"/>
      <c r="R195" s="85"/>
      <c r="S195" s="85"/>
      <c r="T195" s="86"/>
      <c r="U195" s="39"/>
      <c r="V195" s="39"/>
      <c r="W195" s="39"/>
      <c r="X195" s="39"/>
      <c r="Y195" s="39"/>
      <c r="Z195" s="39"/>
      <c r="AA195" s="39"/>
      <c r="AB195" s="39"/>
      <c r="AC195" s="39"/>
      <c r="AD195" s="39"/>
      <c r="AE195" s="39"/>
      <c r="AT195" s="17" t="s">
        <v>1407</v>
      </c>
      <c r="AU195" s="17" t="s">
        <v>86</v>
      </c>
    </row>
    <row r="196" s="13" customFormat="1">
      <c r="A196" s="13"/>
      <c r="B196" s="228"/>
      <c r="C196" s="229"/>
      <c r="D196" s="230" t="s">
        <v>204</v>
      </c>
      <c r="E196" s="231" t="s">
        <v>32</v>
      </c>
      <c r="F196" s="232" t="s">
        <v>514</v>
      </c>
      <c r="G196" s="229"/>
      <c r="H196" s="231" t="s">
        <v>32</v>
      </c>
      <c r="I196" s="233"/>
      <c r="J196" s="229"/>
      <c r="K196" s="229"/>
      <c r="L196" s="234"/>
      <c r="M196" s="235"/>
      <c r="N196" s="236"/>
      <c r="O196" s="236"/>
      <c r="P196" s="236"/>
      <c r="Q196" s="236"/>
      <c r="R196" s="236"/>
      <c r="S196" s="236"/>
      <c r="T196" s="237"/>
      <c r="U196" s="13"/>
      <c r="V196" s="13"/>
      <c r="W196" s="13"/>
      <c r="X196" s="13"/>
      <c r="Y196" s="13"/>
      <c r="Z196" s="13"/>
      <c r="AA196" s="13"/>
      <c r="AB196" s="13"/>
      <c r="AC196" s="13"/>
      <c r="AD196" s="13"/>
      <c r="AE196" s="13"/>
      <c r="AT196" s="238" t="s">
        <v>204</v>
      </c>
      <c r="AU196" s="238" t="s">
        <v>86</v>
      </c>
      <c r="AV196" s="13" t="s">
        <v>84</v>
      </c>
      <c r="AW196" s="13" t="s">
        <v>39</v>
      </c>
      <c r="AX196" s="13" t="s">
        <v>77</v>
      </c>
      <c r="AY196" s="238" t="s">
        <v>194</v>
      </c>
    </row>
    <row r="197" s="13" customFormat="1">
      <c r="A197" s="13"/>
      <c r="B197" s="228"/>
      <c r="C197" s="229"/>
      <c r="D197" s="230" t="s">
        <v>204</v>
      </c>
      <c r="E197" s="231" t="s">
        <v>32</v>
      </c>
      <c r="F197" s="232" t="s">
        <v>517</v>
      </c>
      <c r="G197" s="229"/>
      <c r="H197" s="231" t="s">
        <v>32</v>
      </c>
      <c r="I197" s="233"/>
      <c r="J197" s="229"/>
      <c r="K197" s="229"/>
      <c r="L197" s="234"/>
      <c r="M197" s="235"/>
      <c r="N197" s="236"/>
      <c r="O197" s="236"/>
      <c r="P197" s="236"/>
      <c r="Q197" s="236"/>
      <c r="R197" s="236"/>
      <c r="S197" s="236"/>
      <c r="T197" s="237"/>
      <c r="U197" s="13"/>
      <c r="V197" s="13"/>
      <c r="W197" s="13"/>
      <c r="X197" s="13"/>
      <c r="Y197" s="13"/>
      <c r="Z197" s="13"/>
      <c r="AA197" s="13"/>
      <c r="AB197" s="13"/>
      <c r="AC197" s="13"/>
      <c r="AD197" s="13"/>
      <c r="AE197" s="13"/>
      <c r="AT197" s="238" t="s">
        <v>204</v>
      </c>
      <c r="AU197" s="238" t="s">
        <v>86</v>
      </c>
      <c r="AV197" s="13" t="s">
        <v>84</v>
      </c>
      <c r="AW197" s="13" t="s">
        <v>39</v>
      </c>
      <c r="AX197" s="13" t="s">
        <v>77</v>
      </c>
      <c r="AY197" s="238" t="s">
        <v>194</v>
      </c>
    </row>
    <row r="198" s="14" customFormat="1">
      <c r="A198" s="14"/>
      <c r="B198" s="239"/>
      <c r="C198" s="240"/>
      <c r="D198" s="230" t="s">
        <v>204</v>
      </c>
      <c r="E198" s="241" t="s">
        <v>32</v>
      </c>
      <c r="F198" s="242" t="s">
        <v>518</v>
      </c>
      <c r="G198" s="240"/>
      <c r="H198" s="243">
        <v>30</v>
      </c>
      <c r="I198" s="244"/>
      <c r="J198" s="240"/>
      <c r="K198" s="240"/>
      <c r="L198" s="245"/>
      <c r="M198" s="246"/>
      <c r="N198" s="247"/>
      <c r="O198" s="247"/>
      <c r="P198" s="247"/>
      <c r="Q198" s="247"/>
      <c r="R198" s="247"/>
      <c r="S198" s="247"/>
      <c r="T198" s="248"/>
      <c r="U198" s="14"/>
      <c r="V198" s="14"/>
      <c r="W198" s="14"/>
      <c r="X198" s="14"/>
      <c r="Y198" s="14"/>
      <c r="Z198" s="14"/>
      <c r="AA198" s="14"/>
      <c r="AB198" s="14"/>
      <c r="AC198" s="14"/>
      <c r="AD198" s="14"/>
      <c r="AE198" s="14"/>
      <c r="AT198" s="249" t="s">
        <v>204</v>
      </c>
      <c r="AU198" s="249" t="s">
        <v>86</v>
      </c>
      <c r="AV198" s="14" t="s">
        <v>86</v>
      </c>
      <c r="AW198" s="14" t="s">
        <v>39</v>
      </c>
      <c r="AX198" s="14" t="s">
        <v>77</v>
      </c>
      <c r="AY198" s="249" t="s">
        <v>194</v>
      </c>
    </row>
    <row r="199" s="15" customFormat="1">
      <c r="A199" s="15"/>
      <c r="B199" s="250"/>
      <c r="C199" s="251"/>
      <c r="D199" s="230" t="s">
        <v>204</v>
      </c>
      <c r="E199" s="252" t="s">
        <v>32</v>
      </c>
      <c r="F199" s="253" t="s">
        <v>207</v>
      </c>
      <c r="G199" s="251"/>
      <c r="H199" s="254">
        <v>30</v>
      </c>
      <c r="I199" s="255"/>
      <c r="J199" s="251"/>
      <c r="K199" s="251"/>
      <c r="L199" s="256"/>
      <c r="M199" s="257"/>
      <c r="N199" s="258"/>
      <c r="O199" s="258"/>
      <c r="P199" s="258"/>
      <c r="Q199" s="258"/>
      <c r="R199" s="258"/>
      <c r="S199" s="258"/>
      <c r="T199" s="259"/>
      <c r="U199" s="15"/>
      <c r="V199" s="15"/>
      <c r="W199" s="15"/>
      <c r="X199" s="15"/>
      <c r="Y199" s="15"/>
      <c r="Z199" s="15"/>
      <c r="AA199" s="15"/>
      <c r="AB199" s="15"/>
      <c r="AC199" s="15"/>
      <c r="AD199" s="15"/>
      <c r="AE199" s="15"/>
      <c r="AT199" s="260" t="s">
        <v>204</v>
      </c>
      <c r="AU199" s="260" t="s">
        <v>86</v>
      </c>
      <c r="AV199" s="15" t="s">
        <v>208</v>
      </c>
      <c r="AW199" s="15" t="s">
        <v>39</v>
      </c>
      <c r="AX199" s="15" t="s">
        <v>84</v>
      </c>
      <c r="AY199" s="260" t="s">
        <v>194</v>
      </c>
    </row>
    <row r="200" s="2" customFormat="1" ht="37.8" customHeight="1">
      <c r="A200" s="39"/>
      <c r="B200" s="40"/>
      <c r="C200" s="261" t="s">
        <v>287</v>
      </c>
      <c r="D200" s="261" t="s">
        <v>222</v>
      </c>
      <c r="E200" s="262" t="s">
        <v>1525</v>
      </c>
      <c r="F200" s="263" t="s">
        <v>1526</v>
      </c>
      <c r="G200" s="264" t="s">
        <v>127</v>
      </c>
      <c r="H200" s="265">
        <v>312</v>
      </c>
      <c r="I200" s="266"/>
      <c r="J200" s="267">
        <f>ROUND(I200*H200,2)</f>
        <v>0</v>
      </c>
      <c r="K200" s="263" t="s">
        <v>1405</v>
      </c>
      <c r="L200" s="45"/>
      <c r="M200" s="268" t="s">
        <v>32</v>
      </c>
      <c r="N200" s="269" t="s">
        <v>48</v>
      </c>
      <c r="O200" s="85"/>
      <c r="P200" s="224">
        <f>O200*H200</f>
        <v>0</v>
      </c>
      <c r="Q200" s="224">
        <v>0</v>
      </c>
      <c r="R200" s="224">
        <f>Q200*H200</f>
        <v>0</v>
      </c>
      <c r="S200" s="224">
        <v>0</v>
      </c>
      <c r="T200" s="225">
        <f>S200*H200</f>
        <v>0</v>
      </c>
      <c r="U200" s="39"/>
      <c r="V200" s="39"/>
      <c r="W200" s="39"/>
      <c r="X200" s="39"/>
      <c r="Y200" s="39"/>
      <c r="Z200" s="39"/>
      <c r="AA200" s="39"/>
      <c r="AB200" s="39"/>
      <c r="AC200" s="39"/>
      <c r="AD200" s="39"/>
      <c r="AE200" s="39"/>
      <c r="AR200" s="226" t="s">
        <v>208</v>
      </c>
      <c r="AT200" s="226" t="s">
        <v>222</v>
      </c>
      <c r="AU200" s="226" t="s">
        <v>86</v>
      </c>
      <c r="AY200" s="17" t="s">
        <v>194</v>
      </c>
      <c r="BE200" s="227">
        <f>IF(N200="základní",J200,0)</f>
        <v>0</v>
      </c>
      <c r="BF200" s="227">
        <f>IF(N200="snížená",J200,0)</f>
        <v>0</v>
      </c>
      <c r="BG200" s="227">
        <f>IF(N200="zákl. přenesená",J200,0)</f>
        <v>0</v>
      </c>
      <c r="BH200" s="227">
        <f>IF(N200="sníž. přenesená",J200,0)</f>
        <v>0</v>
      </c>
      <c r="BI200" s="227">
        <f>IF(N200="nulová",J200,0)</f>
        <v>0</v>
      </c>
      <c r="BJ200" s="17" t="s">
        <v>84</v>
      </c>
      <c r="BK200" s="227">
        <f>ROUND(I200*H200,2)</f>
        <v>0</v>
      </c>
      <c r="BL200" s="17" t="s">
        <v>208</v>
      </c>
      <c r="BM200" s="226" t="s">
        <v>1527</v>
      </c>
    </row>
    <row r="201" s="2" customFormat="1">
      <c r="A201" s="39"/>
      <c r="B201" s="40"/>
      <c r="C201" s="41"/>
      <c r="D201" s="279" t="s">
        <v>1407</v>
      </c>
      <c r="E201" s="41"/>
      <c r="F201" s="280" t="s">
        <v>1528</v>
      </c>
      <c r="G201" s="41"/>
      <c r="H201" s="41"/>
      <c r="I201" s="271"/>
      <c r="J201" s="41"/>
      <c r="K201" s="41"/>
      <c r="L201" s="45"/>
      <c r="M201" s="272"/>
      <c r="N201" s="273"/>
      <c r="O201" s="85"/>
      <c r="P201" s="85"/>
      <c r="Q201" s="85"/>
      <c r="R201" s="85"/>
      <c r="S201" s="85"/>
      <c r="T201" s="86"/>
      <c r="U201" s="39"/>
      <c r="V201" s="39"/>
      <c r="W201" s="39"/>
      <c r="X201" s="39"/>
      <c r="Y201" s="39"/>
      <c r="Z201" s="39"/>
      <c r="AA201" s="39"/>
      <c r="AB201" s="39"/>
      <c r="AC201" s="39"/>
      <c r="AD201" s="39"/>
      <c r="AE201" s="39"/>
      <c r="AT201" s="17" t="s">
        <v>1407</v>
      </c>
      <c r="AU201" s="17" t="s">
        <v>86</v>
      </c>
    </row>
    <row r="202" s="13" customFormat="1">
      <c r="A202" s="13"/>
      <c r="B202" s="228"/>
      <c r="C202" s="229"/>
      <c r="D202" s="230" t="s">
        <v>204</v>
      </c>
      <c r="E202" s="231" t="s">
        <v>32</v>
      </c>
      <c r="F202" s="232" t="s">
        <v>1529</v>
      </c>
      <c r="G202" s="229"/>
      <c r="H202" s="231" t="s">
        <v>32</v>
      </c>
      <c r="I202" s="233"/>
      <c r="J202" s="229"/>
      <c r="K202" s="229"/>
      <c r="L202" s="234"/>
      <c r="M202" s="235"/>
      <c r="N202" s="236"/>
      <c r="O202" s="236"/>
      <c r="P202" s="236"/>
      <c r="Q202" s="236"/>
      <c r="R202" s="236"/>
      <c r="S202" s="236"/>
      <c r="T202" s="237"/>
      <c r="U202" s="13"/>
      <c r="V202" s="13"/>
      <c r="W202" s="13"/>
      <c r="X202" s="13"/>
      <c r="Y202" s="13"/>
      <c r="Z202" s="13"/>
      <c r="AA202" s="13"/>
      <c r="AB202" s="13"/>
      <c r="AC202" s="13"/>
      <c r="AD202" s="13"/>
      <c r="AE202" s="13"/>
      <c r="AT202" s="238" t="s">
        <v>204</v>
      </c>
      <c r="AU202" s="238" t="s">
        <v>86</v>
      </c>
      <c r="AV202" s="13" t="s">
        <v>84</v>
      </c>
      <c r="AW202" s="13" t="s">
        <v>39</v>
      </c>
      <c r="AX202" s="13" t="s">
        <v>77</v>
      </c>
      <c r="AY202" s="238" t="s">
        <v>194</v>
      </c>
    </row>
    <row r="203" s="14" customFormat="1">
      <c r="A203" s="14"/>
      <c r="B203" s="239"/>
      <c r="C203" s="240"/>
      <c r="D203" s="230" t="s">
        <v>204</v>
      </c>
      <c r="E203" s="241" t="s">
        <v>32</v>
      </c>
      <c r="F203" s="242" t="s">
        <v>1530</v>
      </c>
      <c r="G203" s="240"/>
      <c r="H203" s="243">
        <v>312</v>
      </c>
      <c r="I203" s="244"/>
      <c r="J203" s="240"/>
      <c r="K203" s="240"/>
      <c r="L203" s="245"/>
      <c r="M203" s="246"/>
      <c r="N203" s="247"/>
      <c r="O203" s="247"/>
      <c r="P203" s="247"/>
      <c r="Q203" s="247"/>
      <c r="R203" s="247"/>
      <c r="S203" s="247"/>
      <c r="T203" s="248"/>
      <c r="U203" s="14"/>
      <c r="V203" s="14"/>
      <c r="W203" s="14"/>
      <c r="X203" s="14"/>
      <c r="Y203" s="14"/>
      <c r="Z203" s="14"/>
      <c r="AA203" s="14"/>
      <c r="AB203" s="14"/>
      <c r="AC203" s="14"/>
      <c r="AD203" s="14"/>
      <c r="AE203" s="14"/>
      <c r="AT203" s="249" t="s">
        <v>204</v>
      </c>
      <c r="AU203" s="249" t="s">
        <v>86</v>
      </c>
      <c r="AV203" s="14" t="s">
        <v>86</v>
      </c>
      <c r="AW203" s="14" t="s">
        <v>39</v>
      </c>
      <c r="AX203" s="14" t="s">
        <v>77</v>
      </c>
      <c r="AY203" s="249" t="s">
        <v>194</v>
      </c>
    </row>
    <row r="204" s="15" customFormat="1">
      <c r="A204" s="15"/>
      <c r="B204" s="250"/>
      <c r="C204" s="251"/>
      <c r="D204" s="230" t="s">
        <v>204</v>
      </c>
      <c r="E204" s="252" t="s">
        <v>1353</v>
      </c>
      <c r="F204" s="253" t="s">
        <v>207</v>
      </c>
      <c r="G204" s="251"/>
      <c r="H204" s="254">
        <v>312</v>
      </c>
      <c r="I204" s="255"/>
      <c r="J204" s="251"/>
      <c r="K204" s="251"/>
      <c r="L204" s="256"/>
      <c r="M204" s="257"/>
      <c r="N204" s="258"/>
      <c r="O204" s="258"/>
      <c r="P204" s="258"/>
      <c r="Q204" s="258"/>
      <c r="R204" s="258"/>
      <c r="S204" s="258"/>
      <c r="T204" s="259"/>
      <c r="U204" s="15"/>
      <c r="V204" s="15"/>
      <c r="W204" s="15"/>
      <c r="X204" s="15"/>
      <c r="Y204" s="15"/>
      <c r="Z204" s="15"/>
      <c r="AA204" s="15"/>
      <c r="AB204" s="15"/>
      <c r="AC204" s="15"/>
      <c r="AD204" s="15"/>
      <c r="AE204" s="15"/>
      <c r="AT204" s="260" t="s">
        <v>204</v>
      </c>
      <c r="AU204" s="260" t="s">
        <v>86</v>
      </c>
      <c r="AV204" s="15" t="s">
        <v>208</v>
      </c>
      <c r="AW204" s="15" t="s">
        <v>39</v>
      </c>
      <c r="AX204" s="15" t="s">
        <v>84</v>
      </c>
      <c r="AY204" s="260" t="s">
        <v>194</v>
      </c>
    </row>
    <row r="205" s="2" customFormat="1" ht="37.8" customHeight="1">
      <c r="A205" s="39"/>
      <c r="B205" s="40"/>
      <c r="C205" s="261" t="s">
        <v>291</v>
      </c>
      <c r="D205" s="261" t="s">
        <v>222</v>
      </c>
      <c r="E205" s="262" t="s">
        <v>1531</v>
      </c>
      <c r="F205" s="263" t="s">
        <v>1532</v>
      </c>
      <c r="G205" s="264" t="s">
        <v>127</v>
      </c>
      <c r="H205" s="265">
        <v>218</v>
      </c>
      <c r="I205" s="266"/>
      <c r="J205" s="267">
        <f>ROUND(I205*H205,2)</f>
        <v>0</v>
      </c>
      <c r="K205" s="263" t="s">
        <v>1405</v>
      </c>
      <c r="L205" s="45"/>
      <c r="M205" s="268" t="s">
        <v>32</v>
      </c>
      <c r="N205" s="269" t="s">
        <v>48</v>
      </c>
      <c r="O205" s="85"/>
      <c r="P205" s="224">
        <f>O205*H205</f>
        <v>0</v>
      </c>
      <c r="Q205" s="224">
        <v>0</v>
      </c>
      <c r="R205" s="224">
        <f>Q205*H205</f>
        <v>0</v>
      </c>
      <c r="S205" s="224">
        <v>0</v>
      </c>
      <c r="T205" s="225">
        <f>S205*H205</f>
        <v>0</v>
      </c>
      <c r="U205" s="39"/>
      <c r="V205" s="39"/>
      <c r="W205" s="39"/>
      <c r="X205" s="39"/>
      <c r="Y205" s="39"/>
      <c r="Z205" s="39"/>
      <c r="AA205" s="39"/>
      <c r="AB205" s="39"/>
      <c r="AC205" s="39"/>
      <c r="AD205" s="39"/>
      <c r="AE205" s="39"/>
      <c r="AR205" s="226" t="s">
        <v>208</v>
      </c>
      <c r="AT205" s="226" t="s">
        <v>222</v>
      </c>
      <c r="AU205" s="226" t="s">
        <v>86</v>
      </c>
      <c r="AY205" s="17" t="s">
        <v>194</v>
      </c>
      <c r="BE205" s="227">
        <f>IF(N205="základní",J205,0)</f>
        <v>0</v>
      </c>
      <c r="BF205" s="227">
        <f>IF(N205="snížená",J205,0)</f>
        <v>0</v>
      </c>
      <c r="BG205" s="227">
        <f>IF(N205="zákl. přenesená",J205,0)</f>
        <v>0</v>
      </c>
      <c r="BH205" s="227">
        <f>IF(N205="sníž. přenesená",J205,0)</f>
        <v>0</v>
      </c>
      <c r="BI205" s="227">
        <f>IF(N205="nulová",J205,0)</f>
        <v>0</v>
      </c>
      <c r="BJ205" s="17" t="s">
        <v>84</v>
      </c>
      <c r="BK205" s="227">
        <f>ROUND(I205*H205,2)</f>
        <v>0</v>
      </c>
      <c r="BL205" s="17" t="s">
        <v>208</v>
      </c>
      <c r="BM205" s="226" t="s">
        <v>1533</v>
      </c>
    </row>
    <row r="206" s="2" customFormat="1">
      <c r="A206" s="39"/>
      <c r="B206" s="40"/>
      <c r="C206" s="41"/>
      <c r="D206" s="279" t="s">
        <v>1407</v>
      </c>
      <c r="E206" s="41"/>
      <c r="F206" s="280" t="s">
        <v>1534</v>
      </c>
      <c r="G206" s="41"/>
      <c r="H206" s="41"/>
      <c r="I206" s="271"/>
      <c r="J206" s="41"/>
      <c r="K206" s="41"/>
      <c r="L206" s="45"/>
      <c r="M206" s="272"/>
      <c r="N206" s="273"/>
      <c r="O206" s="85"/>
      <c r="P206" s="85"/>
      <c r="Q206" s="85"/>
      <c r="R206" s="85"/>
      <c r="S206" s="85"/>
      <c r="T206" s="86"/>
      <c r="U206" s="39"/>
      <c r="V206" s="39"/>
      <c r="W206" s="39"/>
      <c r="X206" s="39"/>
      <c r="Y206" s="39"/>
      <c r="Z206" s="39"/>
      <c r="AA206" s="39"/>
      <c r="AB206" s="39"/>
      <c r="AC206" s="39"/>
      <c r="AD206" s="39"/>
      <c r="AE206" s="39"/>
      <c r="AT206" s="17" t="s">
        <v>1407</v>
      </c>
      <c r="AU206" s="17" t="s">
        <v>86</v>
      </c>
    </row>
    <row r="207" s="13" customFormat="1">
      <c r="A207" s="13"/>
      <c r="B207" s="228"/>
      <c r="C207" s="229"/>
      <c r="D207" s="230" t="s">
        <v>204</v>
      </c>
      <c r="E207" s="231" t="s">
        <v>32</v>
      </c>
      <c r="F207" s="232" t="s">
        <v>1535</v>
      </c>
      <c r="G207" s="229"/>
      <c r="H207" s="231" t="s">
        <v>32</v>
      </c>
      <c r="I207" s="233"/>
      <c r="J207" s="229"/>
      <c r="K207" s="229"/>
      <c r="L207" s="234"/>
      <c r="M207" s="235"/>
      <c r="N207" s="236"/>
      <c r="O207" s="236"/>
      <c r="P207" s="236"/>
      <c r="Q207" s="236"/>
      <c r="R207" s="236"/>
      <c r="S207" s="236"/>
      <c r="T207" s="237"/>
      <c r="U207" s="13"/>
      <c r="V207" s="13"/>
      <c r="W207" s="13"/>
      <c r="X207" s="13"/>
      <c r="Y207" s="13"/>
      <c r="Z207" s="13"/>
      <c r="AA207" s="13"/>
      <c r="AB207" s="13"/>
      <c r="AC207" s="13"/>
      <c r="AD207" s="13"/>
      <c r="AE207" s="13"/>
      <c r="AT207" s="238" t="s">
        <v>204</v>
      </c>
      <c r="AU207" s="238" t="s">
        <v>86</v>
      </c>
      <c r="AV207" s="13" t="s">
        <v>84</v>
      </c>
      <c r="AW207" s="13" t="s">
        <v>39</v>
      </c>
      <c r="AX207" s="13" t="s">
        <v>77</v>
      </c>
      <c r="AY207" s="238" t="s">
        <v>194</v>
      </c>
    </row>
    <row r="208" s="14" customFormat="1">
      <c r="A208" s="14"/>
      <c r="B208" s="239"/>
      <c r="C208" s="240"/>
      <c r="D208" s="230" t="s">
        <v>204</v>
      </c>
      <c r="E208" s="241" t="s">
        <v>32</v>
      </c>
      <c r="F208" s="242" t="s">
        <v>1536</v>
      </c>
      <c r="G208" s="240"/>
      <c r="H208" s="243">
        <v>218</v>
      </c>
      <c r="I208" s="244"/>
      <c r="J208" s="240"/>
      <c r="K208" s="240"/>
      <c r="L208" s="245"/>
      <c r="M208" s="246"/>
      <c r="N208" s="247"/>
      <c r="O208" s="247"/>
      <c r="P208" s="247"/>
      <c r="Q208" s="247"/>
      <c r="R208" s="247"/>
      <c r="S208" s="247"/>
      <c r="T208" s="248"/>
      <c r="U208" s="14"/>
      <c r="V208" s="14"/>
      <c r="W208" s="14"/>
      <c r="X208" s="14"/>
      <c r="Y208" s="14"/>
      <c r="Z208" s="14"/>
      <c r="AA208" s="14"/>
      <c r="AB208" s="14"/>
      <c r="AC208" s="14"/>
      <c r="AD208" s="14"/>
      <c r="AE208" s="14"/>
      <c r="AT208" s="249" t="s">
        <v>204</v>
      </c>
      <c r="AU208" s="249" t="s">
        <v>86</v>
      </c>
      <c r="AV208" s="14" t="s">
        <v>86</v>
      </c>
      <c r="AW208" s="14" t="s">
        <v>39</v>
      </c>
      <c r="AX208" s="14" t="s">
        <v>77</v>
      </c>
      <c r="AY208" s="249" t="s">
        <v>194</v>
      </c>
    </row>
    <row r="209" s="15" customFormat="1">
      <c r="A209" s="15"/>
      <c r="B209" s="250"/>
      <c r="C209" s="251"/>
      <c r="D209" s="230" t="s">
        <v>204</v>
      </c>
      <c r="E209" s="252" t="s">
        <v>1388</v>
      </c>
      <c r="F209" s="253" t="s">
        <v>207</v>
      </c>
      <c r="G209" s="251"/>
      <c r="H209" s="254">
        <v>218</v>
      </c>
      <c r="I209" s="255"/>
      <c r="J209" s="251"/>
      <c r="K209" s="251"/>
      <c r="L209" s="256"/>
      <c r="M209" s="257"/>
      <c r="N209" s="258"/>
      <c r="O209" s="258"/>
      <c r="P209" s="258"/>
      <c r="Q209" s="258"/>
      <c r="R209" s="258"/>
      <c r="S209" s="258"/>
      <c r="T209" s="259"/>
      <c r="U209" s="15"/>
      <c r="V209" s="15"/>
      <c r="W209" s="15"/>
      <c r="X209" s="15"/>
      <c r="Y209" s="15"/>
      <c r="Z209" s="15"/>
      <c r="AA209" s="15"/>
      <c r="AB209" s="15"/>
      <c r="AC209" s="15"/>
      <c r="AD209" s="15"/>
      <c r="AE209" s="15"/>
      <c r="AT209" s="260" t="s">
        <v>204</v>
      </c>
      <c r="AU209" s="260" t="s">
        <v>86</v>
      </c>
      <c r="AV209" s="15" t="s">
        <v>208</v>
      </c>
      <c r="AW209" s="15" t="s">
        <v>39</v>
      </c>
      <c r="AX209" s="15" t="s">
        <v>84</v>
      </c>
      <c r="AY209" s="260" t="s">
        <v>194</v>
      </c>
    </row>
    <row r="210" s="2" customFormat="1" ht="37.8" customHeight="1">
      <c r="A210" s="39"/>
      <c r="B210" s="40"/>
      <c r="C210" s="261" t="s">
        <v>152</v>
      </c>
      <c r="D210" s="261" t="s">
        <v>222</v>
      </c>
      <c r="E210" s="262" t="s">
        <v>1537</v>
      </c>
      <c r="F210" s="263" t="s">
        <v>1538</v>
      </c>
      <c r="G210" s="264" t="s">
        <v>127</v>
      </c>
      <c r="H210" s="265">
        <v>461</v>
      </c>
      <c r="I210" s="266"/>
      <c r="J210" s="267">
        <f>ROUND(I210*H210,2)</f>
        <v>0</v>
      </c>
      <c r="K210" s="263" t="s">
        <v>1405</v>
      </c>
      <c r="L210" s="45"/>
      <c r="M210" s="268" t="s">
        <v>32</v>
      </c>
      <c r="N210" s="269" t="s">
        <v>48</v>
      </c>
      <c r="O210" s="85"/>
      <c r="P210" s="224">
        <f>O210*H210</f>
        <v>0</v>
      </c>
      <c r="Q210" s="224">
        <v>0</v>
      </c>
      <c r="R210" s="224">
        <f>Q210*H210</f>
        <v>0</v>
      </c>
      <c r="S210" s="224">
        <v>0</v>
      </c>
      <c r="T210" s="225">
        <f>S210*H210</f>
        <v>0</v>
      </c>
      <c r="U210" s="39"/>
      <c r="V210" s="39"/>
      <c r="W210" s="39"/>
      <c r="X210" s="39"/>
      <c r="Y210" s="39"/>
      <c r="Z210" s="39"/>
      <c r="AA210" s="39"/>
      <c r="AB210" s="39"/>
      <c r="AC210" s="39"/>
      <c r="AD210" s="39"/>
      <c r="AE210" s="39"/>
      <c r="AR210" s="226" t="s">
        <v>208</v>
      </c>
      <c r="AT210" s="226" t="s">
        <v>222</v>
      </c>
      <c r="AU210" s="226" t="s">
        <v>86</v>
      </c>
      <c r="AY210" s="17" t="s">
        <v>194</v>
      </c>
      <c r="BE210" s="227">
        <f>IF(N210="základní",J210,0)</f>
        <v>0</v>
      </c>
      <c r="BF210" s="227">
        <f>IF(N210="snížená",J210,0)</f>
        <v>0</v>
      </c>
      <c r="BG210" s="227">
        <f>IF(N210="zákl. přenesená",J210,0)</f>
        <v>0</v>
      </c>
      <c r="BH210" s="227">
        <f>IF(N210="sníž. přenesená",J210,0)</f>
        <v>0</v>
      </c>
      <c r="BI210" s="227">
        <f>IF(N210="nulová",J210,0)</f>
        <v>0</v>
      </c>
      <c r="BJ210" s="17" t="s">
        <v>84</v>
      </c>
      <c r="BK210" s="227">
        <f>ROUND(I210*H210,2)</f>
        <v>0</v>
      </c>
      <c r="BL210" s="17" t="s">
        <v>208</v>
      </c>
      <c r="BM210" s="226" t="s">
        <v>1539</v>
      </c>
    </row>
    <row r="211" s="2" customFormat="1">
      <c r="A211" s="39"/>
      <c r="B211" s="40"/>
      <c r="C211" s="41"/>
      <c r="D211" s="279" t="s">
        <v>1407</v>
      </c>
      <c r="E211" s="41"/>
      <c r="F211" s="280" t="s">
        <v>1540</v>
      </c>
      <c r="G211" s="41"/>
      <c r="H211" s="41"/>
      <c r="I211" s="271"/>
      <c r="J211" s="41"/>
      <c r="K211" s="41"/>
      <c r="L211" s="45"/>
      <c r="M211" s="272"/>
      <c r="N211" s="273"/>
      <c r="O211" s="85"/>
      <c r="P211" s="85"/>
      <c r="Q211" s="85"/>
      <c r="R211" s="85"/>
      <c r="S211" s="85"/>
      <c r="T211" s="86"/>
      <c r="U211" s="39"/>
      <c r="V211" s="39"/>
      <c r="W211" s="39"/>
      <c r="X211" s="39"/>
      <c r="Y211" s="39"/>
      <c r="Z211" s="39"/>
      <c r="AA211" s="39"/>
      <c r="AB211" s="39"/>
      <c r="AC211" s="39"/>
      <c r="AD211" s="39"/>
      <c r="AE211" s="39"/>
      <c r="AT211" s="17" t="s">
        <v>1407</v>
      </c>
      <c r="AU211" s="17" t="s">
        <v>86</v>
      </c>
    </row>
    <row r="212" s="13" customFormat="1">
      <c r="A212" s="13"/>
      <c r="B212" s="228"/>
      <c r="C212" s="229"/>
      <c r="D212" s="230" t="s">
        <v>204</v>
      </c>
      <c r="E212" s="231" t="s">
        <v>32</v>
      </c>
      <c r="F212" s="232" t="s">
        <v>1541</v>
      </c>
      <c r="G212" s="229"/>
      <c r="H212" s="231" t="s">
        <v>32</v>
      </c>
      <c r="I212" s="233"/>
      <c r="J212" s="229"/>
      <c r="K212" s="229"/>
      <c r="L212" s="234"/>
      <c r="M212" s="235"/>
      <c r="N212" s="236"/>
      <c r="O212" s="236"/>
      <c r="P212" s="236"/>
      <c r="Q212" s="236"/>
      <c r="R212" s="236"/>
      <c r="S212" s="236"/>
      <c r="T212" s="237"/>
      <c r="U212" s="13"/>
      <c r="V212" s="13"/>
      <c r="W212" s="13"/>
      <c r="X212" s="13"/>
      <c r="Y212" s="13"/>
      <c r="Z212" s="13"/>
      <c r="AA212" s="13"/>
      <c r="AB212" s="13"/>
      <c r="AC212" s="13"/>
      <c r="AD212" s="13"/>
      <c r="AE212" s="13"/>
      <c r="AT212" s="238" t="s">
        <v>204</v>
      </c>
      <c r="AU212" s="238" t="s">
        <v>86</v>
      </c>
      <c r="AV212" s="13" t="s">
        <v>84</v>
      </c>
      <c r="AW212" s="13" t="s">
        <v>39</v>
      </c>
      <c r="AX212" s="13" t="s">
        <v>77</v>
      </c>
      <c r="AY212" s="238" t="s">
        <v>194</v>
      </c>
    </row>
    <row r="213" s="14" customFormat="1">
      <c r="A213" s="14"/>
      <c r="B213" s="239"/>
      <c r="C213" s="240"/>
      <c r="D213" s="230" t="s">
        <v>204</v>
      </c>
      <c r="E213" s="241" t="s">
        <v>32</v>
      </c>
      <c r="F213" s="242" t="s">
        <v>1542</v>
      </c>
      <c r="G213" s="240"/>
      <c r="H213" s="243">
        <v>461</v>
      </c>
      <c r="I213" s="244"/>
      <c r="J213" s="240"/>
      <c r="K213" s="240"/>
      <c r="L213" s="245"/>
      <c r="M213" s="246"/>
      <c r="N213" s="247"/>
      <c r="O213" s="247"/>
      <c r="P213" s="247"/>
      <c r="Q213" s="247"/>
      <c r="R213" s="247"/>
      <c r="S213" s="247"/>
      <c r="T213" s="248"/>
      <c r="U213" s="14"/>
      <c r="V213" s="14"/>
      <c r="W213" s="14"/>
      <c r="X213" s="14"/>
      <c r="Y213" s="14"/>
      <c r="Z213" s="14"/>
      <c r="AA213" s="14"/>
      <c r="AB213" s="14"/>
      <c r="AC213" s="14"/>
      <c r="AD213" s="14"/>
      <c r="AE213" s="14"/>
      <c r="AT213" s="249" t="s">
        <v>204</v>
      </c>
      <c r="AU213" s="249" t="s">
        <v>86</v>
      </c>
      <c r="AV213" s="14" t="s">
        <v>86</v>
      </c>
      <c r="AW213" s="14" t="s">
        <v>39</v>
      </c>
      <c r="AX213" s="14" t="s">
        <v>77</v>
      </c>
      <c r="AY213" s="249" t="s">
        <v>194</v>
      </c>
    </row>
    <row r="214" s="15" customFormat="1">
      <c r="A214" s="15"/>
      <c r="B214" s="250"/>
      <c r="C214" s="251"/>
      <c r="D214" s="230" t="s">
        <v>204</v>
      </c>
      <c r="E214" s="252" t="s">
        <v>1390</v>
      </c>
      <c r="F214" s="253" t="s">
        <v>207</v>
      </c>
      <c r="G214" s="251"/>
      <c r="H214" s="254">
        <v>461</v>
      </c>
      <c r="I214" s="255"/>
      <c r="J214" s="251"/>
      <c r="K214" s="251"/>
      <c r="L214" s="256"/>
      <c r="M214" s="257"/>
      <c r="N214" s="258"/>
      <c r="O214" s="258"/>
      <c r="P214" s="258"/>
      <c r="Q214" s="258"/>
      <c r="R214" s="258"/>
      <c r="S214" s="258"/>
      <c r="T214" s="259"/>
      <c r="U214" s="15"/>
      <c r="V214" s="15"/>
      <c r="W214" s="15"/>
      <c r="X214" s="15"/>
      <c r="Y214" s="15"/>
      <c r="Z214" s="15"/>
      <c r="AA214" s="15"/>
      <c r="AB214" s="15"/>
      <c r="AC214" s="15"/>
      <c r="AD214" s="15"/>
      <c r="AE214" s="15"/>
      <c r="AT214" s="260" t="s">
        <v>204</v>
      </c>
      <c r="AU214" s="260" t="s">
        <v>86</v>
      </c>
      <c r="AV214" s="15" t="s">
        <v>208</v>
      </c>
      <c r="AW214" s="15" t="s">
        <v>39</v>
      </c>
      <c r="AX214" s="15" t="s">
        <v>84</v>
      </c>
      <c r="AY214" s="260" t="s">
        <v>194</v>
      </c>
    </row>
    <row r="215" s="2" customFormat="1" ht="33" customHeight="1">
      <c r="A215" s="39"/>
      <c r="B215" s="40"/>
      <c r="C215" s="261" t="s">
        <v>7</v>
      </c>
      <c r="D215" s="261" t="s">
        <v>222</v>
      </c>
      <c r="E215" s="262" t="s">
        <v>1543</v>
      </c>
      <c r="F215" s="263" t="s">
        <v>1544</v>
      </c>
      <c r="G215" s="264" t="s">
        <v>127</v>
      </c>
      <c r="H215" s="265">
        <v>70</v>
      </c>
      <c r="I215" s="266"/>
      <c r="J215" s="267">
        <f>ROUND(I215*H215,2)</f>
        <v>0</v>
      </c>
      <c r="K215" s="263" t="s">
        <v>1405</v>
      </c>
      <c r="L215" s="45"/>
      <c r="M215" s="268" t="s">
        <v>32</v>
      </c>
      <c r="N215" s="269" t="s">
        <v>48</v>
      </c>
      <c r="O215" s="85"/>
      <c r="P215" s="224">
        <f>O215*H215</f>
        <v>0</v>
      </c>
      <c r="Q215" s="224">
        <v>0</v>
      </c>
      <c r="R215" s="224">
        <f>Q215*H215</f>
        <v>0</v>
      </c>
      <c r="S215" s="224">
        <v>0</v>
      </c>
      <c r="T215" s="225">
        <f>S215*H215</f>
        <v>0</v>
      </c>
      <c r="U215" s="39"/>
      <c r="V215" s="39"/>
      <c r="W215" s="39"/>
      <c r="X215" s="39"/>
      <c r="Y215" s="39"/>
      <c r="Z215" s="39"/>
      <c r="AA215" s="39"/>
      <c r="AB215" s="39"/>
      <c r="AC215" s="39"/>
      <c r="AD215" s="39"/>
      <c r="AE215" s="39"/>
      <c r="AR215" s="226" t="s">
        <v>208</v>
      </c>
      <c r="AT215" s="226" t="s">
        <v>222</v>
      </c>
      <c r="AU215" s="226" t="s">
        <v>86</v>
      </c>
      <c r="AY215" s="17" t="s">
        <v>194</v>
      </c>
      <c r="BE215" s="227">
        <f>IF(N215="základní",J215,0)</f>
        <v>0</v>
      </c>
      <c r="BF215" s="227">
        <f>IF(N215="snížená",J215,0)</f>
        <v>0</v>
      </c>
      <c r="BG215" s="227">
        <f>IF(N215="zákl. přenesená",J215,0)</f>
        <v>0</v>
      </c>
      <c r="BH215" s="227">
        <f>IF(N215="sníž. přenesená",J215,0)</f>
        <v>0</v>
      </c>
      <c r="BI215" s="227">
        <f>IF(N215="nulová",J215,0)</f>
        <v>0</v>
      </c>
      <c r="BJ215" s="17" t="s">
        <v>84</v>
      </c>
      <c r="BK215" s="227">
        <f>ROUND(I215*H215,2)</f>
        <v>0</v>
      </c>
      <c r="BL215" s="17" t="s">
        <v>208</v>
      </c>
      <c r="BM215" s="226" t="s">
        <v>1545</v>
      </c>
    </row>
    <row r="216" s="2" customFormat="1">
      <c r="A216" s="39"/>
      <c r="B216" s="40"/>
      <c r="C216" s="41"/>
      <c r="D216" s="279" t="s">
        <v>1407</v>
      </c>
      <c r="E216" s="41"/>
      <c r="F216" s="280" t="s">
        <v>1546</v>
      </c>
      <c r="G216" s="41"/>
      <c r="H216" s="41"/>
      <c r="I216" s="271"/>
      <c r="J216" s="41"/>
      <c r="K216" s="41"/>
      <c r="L216" s="45"/>
      <c r="M216" s="272"/>
      <c r="N216" s="273"/>
      <c r="O216" s="85"/>
      <c r="P216" s="85"/>
      <c r="Q216" s="85"/>
      <c r="R216" s="85"/>
      <c r="S216" s="85"/>
      <c r="T216" s="86"/>
      <c r="U216" s="39"/>
      <c r="V216" s="39"/>
      <c r="W216" s="39"/>
      <c r="X216" s="39"/>
      <c r="Y216" s="39"/>
      <c r="Z216" s="39"/>
      <c r="AA216" s="39"/>
      <c r="AB216" s="39"/>
      <c r="AC216" s="39"/>
      <c r="AD216" s="39"/>
      <c r="AE216" s="39"/>
      <c r="AT216" s="17" t="s">
        <v>1407</v>
      </c>
      <c r="AU216" s="17" t="s">
        <v>86</v>
      </c>
    </row>
    <row r="217" s="14" customFormat="1">
      <c r="A217" s="14"/>
      <c r="B217" s="239"/>
      <c r="C217" s="240"/>
      <c r="D217" s="230" t="s">
        <v>204</v>
      </c>
      <c r="E217" s="241" t="s">
        <v>32</v>
      </c>
      <c r="F217" s="242" t="s">
        <v>827</v>
      </c>
      <c r="G217" s="240"/>
      <c r="H217" s="243">
        <v>70</v>
      </c>
      <c r="I217" s="244"/>
      <c r="J217" s="240"/>
      <c r="K217" s="240"/>
      <c r="L217" s="245"/>
      <c r="M217" s="246"/>
      <c r="N217" s="247"/>
      <c r="O217" s="247"/>
      <c r="P217" s="247"/>
      <c r="Q217" s="247"/>
      <c r="R217" s="247"/>
      <c r="S217" s="247"/>
      <c r="T217" s="248"/>
      <c r="U217" s="14"/>
      <c r="V217" s="14"/>
      <c r="W217" s="14"/>
      <c r="X217" s="14"/>
      <c r="Y217" s="14"/>
      <c r="Z217" s="14"/>
      <c r="AA217" s="14"/>
      <c r="AB217" s="14"/>
      <c r="AC217" s="14"/>
      <c r="AD217" s="14"/>
      <c r="AE217" s="14"/>
      <c r="AT217" s="249" t="s">
        <v>204</v>
      </c>
      <c r="AU217" s="249" t="s">
        <v>86</v>
      </c>
      <c r="AV217" s="14" t="s">
        <v>86</v>
      </c>
      <c r="AW217" s="14" t="s">
        <v>39</v>
      </c>
      <c r="AX217" s="14" t="s">
        <v>84</v>
      </c>
      <c r="AY217" s="249" t="s">
        <v>194</v>
      </c>
    </row>
    <row r="218" s="2" customFormat="1" ht="33" customHeight="1">
      <c r="A218" s="39"/>
      <c r="B218" s="40"/>
      <c r="C218" s="261" t="s">
        <v>304</v>
      </c>
      <c r="D218" s="261" t="s">
        <v>222</v>
      </c>
      <c r="E218" s="262" t="s">
        <v>1547</v>
      </c>
      <c r="F218" s="263" t="s">
        <v>1548</v>
      </c>
      <c r="G218" s="264" t="s">
        <v>127</v>
      </c>
      <c r="H218" s="265">
        <v>1604</v>
      </c>
      <c r="I218" s="266"/>
      <c r="J218" s="267">
        <f>ROUND(I218*H218,2)</f>
        <v>0</v>
      </c>
      <c r="K218" s="263" t="s">
        <v>1405</v>
      </c>
      <c r="L218" s="45"/>
      <c r="M218" s="268" t="s">
        <v>32</v>
      </c>
      <c r="N218" s="269" t="s">
        <v>48</v>
      </c>
      <c r="O218" s="85"/>
      <c r="P218" s="224">
        <f>O218*H218</f>
        <v>0</v>
      </c>
      <c r="Q218" s="224">
        <v>0</v>
      </c>
      <c r="R218" s="224">
        <f>Q218*H218</f>
        <v>0</v>
      </c>
      <c r="S218" s="224">
        <v>0</v>
      </c>
      <c r="T218" s="225">
        <f>S218*H218</f>
        <v>0</v>
      </c>
      <c r="U218" s="39"/>
      <c r="V218" s="39"/>
      <c r="W218" s="39"/>
      <c r="X218" s="39"/>
      <c r="Y218" s="39"/>
      <c r="Z218" s="39"/>
      <c r="AA218" s="39"/>
      <c r="AB218" s="39"/>
      <c r="AC218" s="39"/>
      <c r="AD218" s="39"/>
      <c r="AE218" s="39"/>
      <c r="AR218" s="226" t="s">
        <v>208</v>
      </c>
      <c r="AT218" s="226" t="s">
        <v>222</v>
      </c>
      <c r="AU218" s="226" t="s">
        <v>86</v>
      </c>
      <c r="AY218" s="17" t="s">
        <v>194</v>
      </c>
      <c r="BE218" s="227">
        <f>IF(N218="základní",J218,0)</f>
        <v>0</v>
      </c>
      <c r="BF218" s="227">
        <f>IF(N218="snížená",J218,0)</f>
        <v>0</v>
      </c>
      <c r="BG218" s="227">
        <f>IF(N218="zákl. přenesená",J218,0)</f>
        <v>0</v>
      </c>
      <c r="BH218" s="227">
        <f>IF(N218="sníž. přenesená",J218,0)</f>
        <v>0</v>
      </c>
      <c r="BI218" s="227">
        <f>IF(N218="nulová",J218,0)</f>
        <v>0</v>
      </c>
      <c r="BJ218" s="17" t="s">
        <v>84</v>
      </c>
      <c r="BK218" s="227">
        <f>ROUND(I218*H218,2)</f>
        <v>0</v>
      </c>
      <c r="BL218" s="17" t="s">
        <v>208</v>
      </c>
      <c r="BM218" s="226" t="s">
        <v>1549</v>
      </c>
    </row>
    <row r="219" s="2" customFormat="1">
      <c r="A219" s="39"/>
      <c r="B219" s="40"/>
      <c r="C219" s="41"/>
      <c r="D219" s="279" t="s">
        <v>1407</v>
      </c>
      <c r="E219" s="41"/>
      <c r="F219" s="280" t="s">
        <v>1550</v>
      </c>
      <c r="G219" s="41"/>
      <c r="H219" s="41"/>
      <c r="I219" s="271"/>
      <c r="J219" s="41"/>
      <c r="K219" s="41"/>
      <c r="L219" s="45"/>
      <c r="M219" s="272"/>
      <c r="N219" s="273"/>
      <c r="O219" s="85"/>
      <c r="P219" s="85"/>
      <c r="Q219" s="85"/>
      <c r="R219" s="85"/>
      <c r="S219" s="85"/>
      <c r="T219" s="86"/>
      <c r="U219" s="39"/>
      <c r="V219" s="39"/>
      <c r="W219" s="39"/>
      <c r="X219" s="39"/>
      <c r="Y219" s="39"/>
      <c r="Z219" s="39"/>
      <c r="AA219" s="39"/>
      <c r="AB219" s="39"/>
      <c r="AC219" s="39"/>
      <c r="AD219" s="39"/>
      <c r="AE219" s="39"/>
      <c r="AT219" s="17" t="s">
        <v>1407</v>
      </c>
      <c r="AU219" s="17" t="s">
        <v>86</v>
      </c>
    </row>
    <row r="220" s="14" customFormat="1">
      <c r="A220" s="14"/>
      <c r="B220" s="239"/>
      <c r="C220" s="240"/>
      <c r="D220" s="230" t="s">
        <v>204</v>
      </c>
      <c r="E220" s="241" t="s">
        <v>32</v>
      </c>
      <c r="F220" s="242" t="s">
        <v>1349</v>
      </c>
      <c r="G220" s="240"/>
      <c r="H220" s="243">
        <v>1604</v>
      </c>
      <c r="I220" s="244"/>
      <c r="J220" s="240"/>
      <c r="K220" s="240"/>
      <c r="L220" s="245"/>
      <c r="M220" s="246"/>
      <c r="N220" s="247"/>
      <c r="O220" s="247"/>
      <c r="P220" s="247"/>
      <c r="Q220" s="247"/>
      <c r="R220" s="247"/>
      <c r="S220" s="247"/>
      <c r="T220" s="248"/>
      <c r="U220" s="14"/>
      <c r="V220" s="14"/>
      <c r="W220" s="14"/>
      <c r="X220" s="14"/>
      <c r="Y220" s="14"/>
      <c r="Z220" s="14"/>
      <c r="AA220" s="14"/>
      <c r="AB220" s="14"/>
      <c r="AC220" s="14"/>
      <c r="AD220" s="14"/>
      <c r="AE220" s="14"/>
      <c r="AT220" s="249" t="s">
        <v>204</v>
      </c>
      <c r="AU220" s="249" t="s">
        <v>86</v>
      </c>
      <c r="AV220" s="14" t="s">
        <v>86</v>
      </c>
      <c r="AW220" s="14" t="s">
        <v>39</v>
      </c>
      <c r="AX220" s="14" t="s">
        <v>84</v>
      </c>
      <c r="AY220" s="249" t="s">
        <v>194</v>
      </c>
    </row>
    <row r="221" s="2" customFormat="1" ht="33" customHeight="1">
      <c r="A221" s="39"/>
      <c r="B221" s="40"/>
      <c r="C221" s="261" t="s">
        <v>311</v>
      </c>
      <c r="D221" s="261" t="s">
        <v>222</v>
      </c>
      <c r="E221" s="262" t="s">
        <v>1551</v>
      </c>
      <c r="F221" s="263" t="s">
        <v>1552</v>
      </c>
      <c r="G221" s="264" t="s">
        <v>127</v>
      </c>
      <c r="H221" s="265">
        <v>30</v>
      </c>
      <c r="I221" s="266"/>
      <c r="J221" s="267">
        <f>ROUND(I221*H221,2)</f>
        <v>0</v>
      </c>
      <c r="K221" s="263" t="s">
        <v>1405</v>
      </c>
      <c r="L221" s="45"/>
      <c r="M221" s="268" t="s">
        <v>32</v>
      </c>
      <c r="N221" s="269" t="s">
        <v>48</v>
      </c>
      <c r="O221" s="85"/>
      <c r="P221" s="224">
        <f>O221*H221</f>
        <v>0</v>
      </c>
      <c r="Q221" s="224">
        <v>0</v>
      </c>
      <c r="R221" s="224">
        <f>Q221*H221</f>
        <v>0</v>
      </c>
      <c r="S221" s="224">
        <v>0</v>
      </c>
      <c r="T221" s="225">
        <f>S221*H221</f>
        <v>0</v>
      </c>
      <c r="U221" s="39"/>
      <c r="V221" s="39"/>
      <c r="W221" s="39"/>
      <c r="X221" s="39"/>
      <c r="Y221" s="39"/>
      <c r="Z221" s="39"/>
      <c r="AA221" s="39"/>
      <c r="AB221" s="39"/>
      <c r="AC221" s="39"/>
      <c r="AD221" s="39"/>
      <c r="AE221" s="39"/>
      <c r="AR221" s="226" t="s">
        <v>208</v>
      </c>
      <c r="AT221" s="226" t="s">
        <v>222</v>
      </c>
      <c r="AU221" s="226" t="s">
        <v>86</v>
      </c>
      <c r="AY221" s="17" t="s">
        <v>194</v>
      </c>
      <c r="BE221" s="227">
        <f>IF(N221="základní",J221,0)</f>
        <v>0</v>
      </c>
      <c r="BF221" s="227">
        <f>IF(N221="snížená",J221,0)</f>
        <v>0</v>
      </c>
      <c r="BG221" s="227">
        <f>IF(N221="zákl. přenesená",J221,0)</f>
        <v>0</v>
      </c>
      <c r="BH221" s="227">
        <f>IF(N221="sníž. přenesená",J221,0)</f>
        <v>0</v>
      </c>
      <c r="BI221" s="227">
        <f>IF(N221="nulová",J221,0)</f>
        <v>0</v>
      </c>
      <c r="BJ221" s="17" t="s">
        <v>84</v>
      </c>
      <c r="BK221" s="227">
        <f>ROUND(I221*H221,2)</f>
        <v>0</v>
      </c>
      <c r="BL221" s="17" t="s">
        <v>208</v>
      </c>
      <c r="BM221" s="226" t="s">
        <v>1553</v>
      </c>
    </row>
    <row r="222" s="2" customFormat="1">
      <c r="A222" s="39"/>
      <c r="B222" s="40"/>
      <c r="C222" s="41"/>
      <c r="D222" s="279" t="s">
        <v>1407</v>
      </c>
      <c r="E222" s="41"/>
      <c r="F222" s="280" t="s">
        <v>1554</v>
      </c>
      <c r="G222" s="41"/>
      <c r="H222" s="41"/>
      <c r="I222" s="271"/>
      <c r="J222" s="41"/>
      <c r="K222" s="41"/>
      <c r="L222" s="45"/>
      <c r="M222" s="272"/>
      <c r="N222" s="273"/>
      <c r="O222" s="85"/>
      <c r="P222" s="85"/>
      <c r="Q222" s="85"/>
      <c r="R222" s="85"/>
      <c r="S222" s="85"/>
      <c r="T222" s="86"/>
      <c r="U222" s="39"/>
      <c r="V222" s="39"/>
      <c r="W222" s="39"/>
      <c r="X222" s="39"/>
      <c r="Y222" s="39"/>
      <c r="Z222" s="39"/>
      <c r="AA222" s="39"/>
      <c r="AB222" s="39"/>
      <c r="AC222" s="39"/>
      <c r="AD222" s="39"/>
      <c r="AE222" s="39"/>
      <c r="AT222" s="17" t="s">
        <v>1407</v>
      </c>
      <c r="AU222" s="17" t="s">
        <v>86</v>
      </c>
    </row>
    <row r="223" s="13" customFormat="1">
      <c r="A223" s="13"/>
      <c r="B223" s="228"/>
      <c r="C223" s="229"/>
      <c r="D223" s="230" t="s">
        <v>204</v>
      </c>
      <c r="E223" s="231" t="s">
        <v>32</v>
      </c>
      <c r="F223" s="232" t="s">
        <v>514</v>
      </c>
      <c r="G223" s="229"/>
      <c r="H223" s="231" t="s">
        <v>32</v>
      </c>
      <c r="I223" s="233"/>
      <c r="J223" s="229"/>
      <c r="K223" s="229"/>
      <c r="L223" s="234"/>
      <c r="M223" s="235"/>
      <c r="N223" s="236"/>
      <c r="O223" s="236"/>
      <c r="P223" s="236"/>
      <c r="Q223" s="236"/>
      <c r="R223" s="236"/>
      <c r="S223" s="236"/>
      <c r="T223" s="237"/>
      <c r="U223" s="13"/>
      <c r="V223" s="13"/>
      <c r="W223" s="13"/>
      <c r="X223" s="13"/>
      <c r="Y223" s="13"/>
      <c r="Z223" s="13"/>
      <c r="AA223" s="13"/>
      <c r="AB223" s="13"/>
      <c r="AC223" s="13"/>
      <c r="AD223" s="13"/>
      <c r="AE223" s="13"/>
      <c r="AT223" s="238" t="s">
        <v>204</v>
      </c>
      <c r="AU223" s="238" t="s">
        <v>86</v>
      </c>
      <c r="AV223" s="13" t="s">
        <v>84</v>
      </c>
      <c r="AW223" s="13" t="s">
        <v>39</v>
      </c>
      <c r="AX223" s="13" t="s">
        <v>77</v>
      </c>
      <c r="AY223" s="238" t="s">
        <v>194</v>
      </c>
    </row>
    <row r="224" s="13" customFormat="1">
      <c r="A224" s="13"/>
      <c r="B224" s="228"/>
      <c r="C224" s="229"/>
      <c r="D224" s="230" t="s">
        <v>204</v>
      </c>
      <c r="E224" s="231" t="s">
        <v>32</v>
      </c>
      <c r="F224" s="232" t="s">
        <v>517</v>
      </c>
      <c r="G224" s="229"/>
      <c r="H224" s="231" t="s">
        <v>32</v>
      </c>
      <c r="I224" s="233"/>
      <c r="J224" s="229"/>
      <c r="K224" s="229"/>
      <c r="L224" s="234"/>
      <c r="M224" s="235"/>
      <c r="N224" s="236"/>
      <c r="O224" s="236"/>
      <c r="P224" s="236"/>
      <c r="Q224" s="236"/>
      <c r="R224" s="236"/>
      <c r="S224" s="236"/>
      <c r="T224" s="237"/>
      <c r="U224" s="13"/>
      <c r="V224" s="13"/>
      <c r="W224" s="13"/>
      <c r="X224" s="13"/>
      <c r="Y224" s="13"/>
      <c r="Z224" s="13"/>
      <c r="AA224" s="13"/>
      <c r="AB224" s="13"/>
      <c r="AC224" s="13"/>
      <c r="AD224" s="13"/>
      <c r="AE224" s="13"/>
      <c r="AT224" s="238" t="s">
        <v>204</v>
      </c>
      <c r="AU224" s="238" t="s">
        <v>86</v>
      </c>
      <c r="AV224" s="13" t="s">
        <v>84</v>
      </c>
      <c r="AW224" s="13" t="s">
        <v>39</v>
      </c>
      <c r="AX224" s="13" t="s">
        <v>77</v>
      </c>
      <c r="AY224" s="238" t="s">
        <v>194</v>
      </c>
    </row>
    <row r="225" s="14" customFormat="1">
      <c r="A225" s="14"/>
      <c r="B225" s="239"/>
      <c r="C225" s="240"/>
      <c r="D225" s="230" t="s">
        <v>204</v>
      </c>
      <c r="E225" s="241" t="s">
        <v>32</v>
      </c>
      <c r="F225" s="242" t="s">
        <v>518</v>
      </c>
      <c r="G225" s="240"/>
      <c r="H225" s="243">
        <v>30</v>
      </c>
      <c r="I225" s="244"/>
      <c r="J225" s="240"/>
      <c r="K225" s="240"/>
      <c r="L225" s="245"/>
      <c r="M225" s="246"/>
      <c r="N225" s="247"/>
      <c r="O225" s="247"/>
      <c r="P225" s="247"/>
      <c r="Q225" s="247"/>
      <c r="R225" s="247"/>
      <c r="S225" s="247"/>
      <c r="T225" s="248"/>
      <c r="U225" s="14"/>
      <c r="V225" s="14"/>
      <c r="W225" s="14"/>
      <c r="X225" s="14"/>
      <c r="Y225" s="14"/>
      <c r="Z225" s="14"/>
      <c r="AA225" s="14"/>
      <c r="AB225" s="14"/>
      <c r="AC225" s="14"/>
      <c r="AD225" s="14"/>
      <c r="AE225" s="14"/>
      <c r="AT225" s="249" t="s">
        <v>204</v>
      </c>
      <c r="AU225" s="249" t="s">
        <v>86</v>
      </c>
      <c r="AV225" s="14" t="s">
        <v>86</v>
      </c>
      <c r="AW225" s="14" t="s">
        <v>39</v>
      </c>
      <c r="AX225" s="14" t="s">
        <v>77</v>
      </c>
      <c r="AY225" s="249" t="s">
        <v>194</v>
      </c>
    </row>
    <row r="226" s="15" customFormat="1">
      <c r="A226" s="15"/>
      <c r="B226" s="250"/>
      <c r="C226" s="251"/>
      <c r="D226" s="230" t="s">
        <v>204</v>
      </c>
      <c r="E226" s="252" t="s">
        <v>32</v>
      </c>
      <c r="F226" s="253" t="s">
        <v>207</v>
      </c>
      <c r="G226" s="251"/>
      <c r="H226" s="254">
        <v>30</v>
      </c>
      <c r="I226" s="255"/>
      <c r="J226" s="251"/>
      <c r="K226" s="251"/>
      <c r="L226" s="256"/>
      <c r="M226" s="257"/>
      <c r="N226" s="258"/>
      <c r="O226" s="258"/>
      <c r="P226" s="258"/>
      <c r="Q226" s="258"/>
      <c r="R226" s="258"/>
      <c r="S226" s="258"/>
      <c r="T226" s="259"/>
      <c r="U226" s="15"/>
      <c r="V226" s="15"/>
      <c r="W226" s="15"/>
      <c r="X226" s="15"/>
      <c r="Y226" s="15"/>
      <c r="Z226" s="15"/>
      <c r="AA226" s="15"/>
      <c r="AB226" s="15"/>
      <c r="AC226" s="15"/>
      <c r="AD226" s="15"/>
      <c r="AE226" s="15"/>
      <c r="AT226" s="260" t="s">
        <v>204</v>
      </c>
      <c r="AU226" s="260" t="s">
        <v>86</v>
      </c>
      <c r="AV226" s="15" t="s">
        <v>208</v>
      </c>
      <c r="AW226" s="15" t="s">
        <v>39</v>
      </c>
      <c r="AX226" s="15" t="s">
        <v>84</v>
      </c>
      <c r="AY226" s="260" t="s">
        <v>194</v>
      </c>
    </row>
    <row r="227" s="2" customFormat="1" ht="33" customHeight="1">
      <c r="A227" s="39"/>
      <c r="B227" s="40"/>
      <c r="C227" s="261" t="s">
        <v>316</v>
      </c>
      <c r="D227" s="261" t="s">
        <v>222</v>
      </c>
      <c r="E227" s="262" t="s">
        <v>1555</v>
      </c>
      <c r="F227" s="263" t="s">
        <v>1556</v>
      </c>
      <c r="G227" s="264" t="s">
        <v>127</v>
      </c>
      <c r="H227" s="265">
        <v>312</v>
      </c>
      <c r="I227" s="266"/>
      <c r="J227" s="267">
        <f>ROUND(I227*H227,2)</f>
        <v>0</v>
      </c>
      <c r="K227" s="263" t="s">
        <v>1405</v>
      </c>
      <c r="L227" s="45"/>
      <c r="M227" s="268" t="s">
        <v>32</v>
      </c>
      <c r="N227" s="269" t="s">
        <v>48</v>
      </c>
      <c r="O227" s="85"/>
      <c r="P227" s="224">
        <f>O227*H227</f>
        <v>0</v>
      </c>
      <c r="Q227" s="224">
        <v>0</v>
      </c>
      <c r="R227" s="224">
        <f>Q227*H227</f>
        <v>0</v>
      </c>
      <c r="S227" s="224">
        <v>0</v>
      </c>
      <c r="T227" s="225">
        <f>S227*H227</f>
        <v>0</v>
      </c>
      <c r="U227" s="39"/>
      <c r="V227" s="39"/>
      <c r="W227" s="39"/>
      <c r="X227" s="39"/>
      <c r="Y227" s="39"/>
      <c r="Z227" s="39"/>
      <c r="AA227" s="39"/>
      <c r="AB227" s="39"/>
      <c r="AC227" s="39"/>
      <c r="AD227" s="39"/>
      <c r="AE227" s="39"/>
      <c r="AR227" s="226" t="s">
        <v>208</v>
      </c>
      <c r="AT227" s="226" t="s">
        <v>222</v>
      </c>
      <c r="AU227" s="226" t="s">
        <v>86</v>
      </c>
      <c r="AY227" s="17" t="s">
        <v>194</v>
      </c>
      <c r="BE227" s="227">
        <f>IF(N227="základní",J227,0)</f>
        <v>0</v>
      </c>
      <c r="BF227" s="227">
        <f>IF(N227="snížená",J227,0)</f>
        <v>0</v>
      </c>
      <c r="BG227" s="227">
        <f>IF(N227="zákl. přenesená",J227,0)</f>
        <v>0</v>
      </c>
      <c r="BH227" s="227">
        <f>IF(N227="sníž. přenesená",J227,0)</f>
        <v>0</v>
      </c>
      <c r="BI227" s="227">
        <f>IF(N227="nulová",J227,0)</f>
        <v>0</v>
      </c>
      <c r="BJ227" s="17" t="s">
        <v>84</v>
      </c>
      <c r="BK227" s="227">
        <f>ROUND(I227*H227,2)</f>
        <v>0</v>
      </c>
      <c r="BL227" s="17" t="s">
        <v>208</v>
      </c>
      <c r="BM227" s="226" t="s">
        <v>1557</v>
      </c>
    </row>
    <row r="228" s="2" customFormat="1">
      <c r="A228" s="39"/>
      <c r="B228" s="40"/>
      <c r="C228" s="41"/>
      <c r="D228" s="279" t="s">
        <v>1407</v>
      </c>
      <c r="E228" s="41"/>
      <c r="F228" s="280" t="s">
        <v>1558</v>
      </c>
      <c r="G228" s="41"/>
      <c r="H228" s="41"/>
      <c r="I228" s="271"/>
      <c r="J228" s="41"/>
      <c r="K228" s="41"/>
      <c r="L228" s="45"/>
      <c r="M228" s="272"/>
      <c r="N228" s="273"/>
      <c r="O228" s="85"/>
      <c r="P228" s="85"/>
      <c r="Q228" s="85"/>
      <c r="R228" s="85"/>
      <c r="S228" s="85"/>
      <c r="T228" s="86"/>
      <c r="U228" s="39"/>
      <c r="V228" s="39"/>
      <c r="W228" s="39"/>
      <c r="X228" s="39"/>
      <c r="Y228" s="39"/>
      <c r="Z228" s="39"/>
      <c r="AA228" s="39"/>
      <c r="AB228" s="39"/>
      <c r="AC228" s="39"/>
      <c r="AD228" s="39"/>
      <c r="AE228" s="39"/>
      <c r="AT228" s="17" t="s">
        <v>1407</v>
      </c>
      <c r="AU228" s="17" t="s">
        <v>86</v>
      </c>
    </row>
    <row r="229" s="14" customFormat="1">
      <c r="A229" s="14"/>
      <c r="B229" s="239"/>
      <c r="C229" s="240"/>
      <c r="D229" s="230" t="s">
        <v>204</v>
      </c>
      <c r="E229" s="241" t="s">
        <v>32</v>
      </c>
      <c r="F229" s="242" t="s">
        <v>1353</v>
      </c>
      <c r="G229" s="240"/>
      <c r="H229" s="243">
        <v>312</v>
      </c>
      <c r="I229" s="244"/>
      <c r="J229" s="240"/>
      <c r="K229" s="240"/>
      <c r="L229" s="245"/>
      <c r="M229" s="246"/>
      <c r="N229" s="247"/>
      <c r="O229" s="247"/>
      <c r="P229" s="247"/>
      <c r="Q229" s="247"/>
      <c r="R229" s="247"/>
      <c r="S229" s="247"/>
      <c r="T229" s="248"/>
      <c r="U229" s="14"/>
      <c r="V229" s="14"/>
      <c r="W229" s="14"/>
      <c r="X229" s="14"/>
      <c r="Y229" s="14"/>
      <c r="Z229" s="14"/>
      <c r="AA229" s="14"/>
      <c r="AB229" s="14"/>
      <c r="AC229" s="14"/>
      <c r="AD229" s="14"/>
      <c r="AE229" s="14"/>
      <c r="AT229" s="249" t="s">
        <v>204</v>
      </c>
      <c r="AU229" s="249" t="s">
        <v>86</v>
      </c>
      <c r="AV229" s="14" t="s">
        <v>86</v>
      </c>
      <c r="AW229" s="14" t="s">
        <v>39</v>
      </c>
      <c r="AX229" s="14" t="s">
        <v>84</v>
      </c>
      <c r="AY229" s="249" t="s">
        <v>194</v>
      </c>
    </row>
    <row r="230" s="2" customFormat="1" ht="33" customHeight="1">
      <c r="A230" s="39"/>
      <c r="B230" s="40"/>
      <c r="C230" s="261" t="s">
        <v>322</v>
      </c>
      <c r="D230" s="261" t="s">
        <v>222</v>
      </c>
      <c r="E230" s="262" t="s">
        <v>1559</v>
      </c>
      <c r="F230" s="263" t="s">
        <v>1560</v>
      </c>
      <c r="G230" s="264" t="s">
        <v>127</v>
      </c>
      <c r="H230" s="265">
        <v>218</v>
      </c>
      <c r="I230" s="266"/>
      <c r="J230" s="267">
        <f>ROUND(I230*H230,2)</f>
        <v>0</v>
      </c>
      <c r="K230" s="263" t="s">
        <v>1405</v>
      </c>
      <c r="L230" s="45"/>
      <c r="M230" s="268" t="s">
        <v>32</v>
      </c>
      <c r="N230" s="269" t="s">
        <v>48</v>
      </c>
      <c r="O230" s="85"/>
      <c r="P230" s="224">
        <f>O230*H230</f>
        <v>0</v>
      </c>
      <c r="Q230" s="224">
        <v>0</v>
      </c>
      <c r="R230" s="224">
        <f>Q230*H230</f>
        <v>0</v>
      </c>
      <c r="S230" s="224">
        <v>0</v>
      </c>
      <c r="T230" s="225">
        <f>S230*H230</f>
        <v>0</v>
      </c>
      <c r="U230" s="39"/>
      <c r="V230" s="39"/>
      <c r="W230" s="39"/>
      <c r="X230" s="39"/>
      <c r="Y230" s="39"/>
      <c r="Z230" s="39"/>
      <c r="AA230" s="39"/>
      <c r="AB230" s="39"/>
      <c r="AC230" s="39"/>
      <c r="AD230" s="39"/>
      <c r="AE230" s="39"/>
      <c r="AR230" s="226" t="s">
        <v>208</v>
      </c>
      <c r="AT230" s="226" t="s">
        <v>222</v>
      </c>
      <c r="AU230" s="226" t="s">
        <v>86</v>
      </c>
      <c r="AY230" s="17" t="s">
        <v>194</v>
      </c>
      <c r="BE230" s="227">
        <f>IF(N230="základní",J230,0)</f>
        <v>0</v>
      </c>
      <c r="BF230" s="227">
        <f>IF(N230="snížená",J230,0)</f>
        <v>0</v>
      </c>
      <c r="BG230" s="227">
        <f>IF(N230="zákl. přenesená",J230,0)</f>
        <v>0</v>
      </c>
      <c r="BH230" s="227">
        <f>IF(N230="sníž. přenesená",J230,0)</f>
        <v>0</v>
      </c>
      <c r="BI230" s="227">
        <f>IF(N230="nulová",J230,0)</f>
        <v>0</v>
      </c>
      <c r="BJ230" s="17" t="s">
        <v>84</v>
      </c>
      <c r="BK230" s="227">
        <f>ROUND(I230*H230,2)</f>
        <v>0</v>
      </c>
      <c r="BL230" s="17" t="s">
        <v>208</v>
      </c>
      <c r="BM230" s="226" t="s">
        <v>1561</v>
      </c>
    </row>
    <row r="231" s="2" customFormat="1">
      <c r="A231" s="39"/>
      <c r="B231" s="40"/>
      <c r="C231" s="41"/>
      <c r="D231" s="279" t="s">
        <v>1407</v>
      </c>
      <c r="E231" s="41"/>
      <c r="F231" s="280" t="s">
        <v>1562</v>
      </c>
      <c r="G231" s="41"/>
      <c r="H231" s="41"/>
      <c r="I231" s="271"/>
      <c r="J231" s="41"/>
      <c r="K231" s="41"/>
      <c r="L231" s="45"/>
      <c r="M231" s="272"/>
      <c r="N231" s="273"/>
      <c r="O231" s="85"/>
      <c r="P231" s="85"/>
      <c r="Q231" s="85"/>
      <c r="R231" s="85"/>
      <c r="S231" s="85"/>
      <c r="T231" s="86"/>
      <c r="U231" s="39"/>
      <c r="V231" s="39"/>
      <c r="W231" s="39"/>
      <c r="X231" s="39"/>
      <c r="Y231" s="39"/>
      <c r="Z231" s="39"/>
      <c r="AA231" s="39"/>
      <c r="AB231" s="39"/>
      <c r="AC231" s="39"/>
      <c r="AD231" s="39"/>
      <c r="AE231" s="39"/>
      <c r="AT231" s="17" t="s">
        <v>1407</v>
      </c>
      <c r="AU231" s="17" t="s">
        <v>86</v>
      </c>
    </row>
    <row r="232" s="14" customFormat="1">
      <c r="A232" s="14"/>
      <c r="B232" s="239"/>
      <c r="C232" s="240"/>
      <c r="D232" s="230" t="s">
        <v>204</v>
      </c>
      <c r="E232" s="241" t="s">
        <v>32</v>
      </c>
      <c r="F232" s="242" t="s">
        <v>1388</v>
      </c>
      <c r="G232" s="240"/>
      <c r="H232" s="243">
        <v>218</v>
      </c>
      <c r="I232" s="244"/>
      <c r="J232" s="240"/>
      <c r="K232" s="240"/>
      <c r="L232" s="245"/>
      <c r="M232" s="246"/>
      <c r="N232" s="247"/>
      <c r="O232" s="247"/>
      <c r="P232" s="247"/>
      <c r="Q232" s="247"/>
      <c r="R232" s="247"/>
      <c r="S232" s="247"/>
      <c r="T232" s="248"/>
      <c r="U232" s="14"/>
      <c r="V232" s="14"/>
      <c r="W232" s="14"/>
      <c r="X232" s="14"/>
      <c r="Y232" s="14"/>
      <c r="Z232" s="14"/>
      <c r="AA232" s="14"/>
      <c r="AB232" s="14"/>
      <c r="AC232" s="14"/>
      <c r="AD232" s="14"/>
      <c r="AE232" s="14"/>
      <c r="AT232" s="249" t="s">
        <v>204</v>
      </c>
      <c r="AU232" s="249" t="s">
        <v>86</v>
      </c>
      <c r="AV232" s="14" t="s">
        <v>86</v>
      </c>
      <c r="AW232" s="14" t="s">
        <v>39</v>
      </c>
      <c r="AX232" s="14" t="s">
        <v>84</v>
      </c>
      <c r="AY232" s="249" t="s">
        <v>194</v>
      </c>
    </row>
    <row r="233" s="2" customFormat="1" ht="33" customHeight="1">
      <c r="A233" s="39"/>
      <c r="B233" s="40"/>
      <c r="C233" s="261" t="s">
        <v>336</v>
      </c>
      <c r="D233" s="261" t="s">
        <v>222</v>
      </c>
      <c r="E233" s="262" t="s">
        <v>1563</v>
      </c>
      <c r="F233" s="263" t="s">
        <v>1564</v>
      </c>
      <c r="G233" s="264" t="s">
        <v>127</v>
      </c>
      <c r="H233" s="265">
        <v>461</v>
      </c>
      <c r="I233" s="266"/>
      <c r="J233" s="267">
        <f>ROUND(I233*H233,2)</f>
        <v>0</v>
      </c>
      <c r="K233" s="263" t="s">
        <v>1405</v>
      </c>
      <c r="L233" s="45"/>
      <c r="M233" s="268" t="s">
        <v>32</v>
      </c>
      <c r="N233" s="269" t="s">
        <v>48</v>
      </c>
      <c r="O233" s="85"/>
      <c r="P233" s="224">
        <f>O233*H233</f>
        <v>0</v>
      </c>
      <c r="Q233" s="224">
        <v>0</v>
      </c>
      <c r="R233" s="224">
        <f>Q233*H233</f>
        <v>0</v>
      </c>
      <c r="S233" s="224">
        <v>0</v>
      </c>
      <c r="T233" s="225">
        <f>S233*H233</f>
        <v>0</v>
      </c>
      <c r="U233" s="39"/>
      <c r="V233" s="39"/>
      <c r="W233" s="39"/>
      <c r="X233" s="39"/>
      <c r="Y233" s="39"/>
      <c r="Z233" s="39"/>
      <c r="AA233" s="39"/>
      <c r="AB233" s="39"/>
      <c r="AC233" s="39"/>
      <c r="AD233" s="39"/>
      <c r="AE233" s="39"/>
      <c r="AR233" s="226" t="s">
        <v>208</v>
      </c>
      <c r="AT233" s="226" t="s">
        <v>222</v>
      </c>
      <c r="AU233" s="226" t="s">
        <v>86</v>
      </c>
      <c r="AY233" s="17" t="s">
        <v>194</v>
      </c>
      <c r="BE233" s="227">
        <f>IF(N233="základní",J233,0)</f>
        <v>0</v>
      </c>
      <c r="BF233" s="227">
        <f>IF(N233="snížená",J233,0)</f>
        <v>0</v>
      </c>
      <c r="BG233" s="227">
        <f>IF(N233="zákl. přenesená",J233,0)</f>
        <v>0</v>
      </c>
      <c r="BH233" s="227">
        <f>IF(N233="sníž. přenesená",J233,0)</f>
        <v>0</v>
      </c>
      <c r="BI233" s="227">
        <f>IF(N233="nulová",J233,0)</f>
        <v>0</v>
      </c>
      <c r="BJ233" s="17" t="s">
        <v>84</v>
      </c>
      <c r="BK233" s="227">
        <f>ROUND(I233*H233,2)</f>
        <v>0</v>
      </c>
      <c r="BL233" s="17" t="s">
        <v>208</v>
      </c>
      <c r="BM233" s="226" t="s">
        <v>1565</v>
      </c>
    </row>
    <row r="234" s="2" customFormat="1">
      <c r="A234" s="39"/>
      <c r="B234" s="40"/>
      <c r="C234" s="41"/>
      <c r="D234" s="279" t="s">
        <v>1407</v>
      </c>
      <c r="E234" s="41"/>
      <c r="F234" s="280" t="s">
        <v>1566</v>
      </c>
      <c r="G234" s="41"/>
      <c r="H234" s="41"/>
      <c r="I234" s="271"/>
      <c r="J234" s="41"/>
      <c r="K234" s="41"/>
      <c r="L234" s="45"/>
      <c r="M234" s="272"/>
      <c r="N234" s="273"/>
      <c r="O234" s="85"/>
      <c r="P234" s="85"/>
      <c r="Q234" s="85"/>
      <c r="R234" s="85"/>
      <c r="S234" s="85"/>
      <c r="T234" s="86"/>
      <c r="U234" s="39"/>
      <c r="V234" s="39"/>
      <c r="W234" s="39"/>
      <c r="X234" s="39"/>
      <c r="Y234" s="39"/>
      <c r="Z234" s="39"/>
      <c r="AA234" s="39"/>
      <c r="AB234" s="39"/>
      <c r="AC234" s="39"/>
      <c r="AD234" s="39"/>
      <c r="AE234" s="39"/>
      <c r="AT234" s="17" t="s">
        <v>1407</v>
      </c>
      <c r="AU234" s="17" t="s">
        <v>86</v>
      </c>
    </row>
    <row r="235" s="14" customFormat="1">
      <c r="A235" s="14"/>
      <c r="B235" s="239"/>
      <c r="C235" s="240"/>
      <c r="D235" s="230" t="s">
        <v>204</v>
      </c>
      <c r="E235" s="241" t="s">
        <v>32</v>
      </c>
      <c r="F235" s="242" t="s">
        <v>1390</v>
      </c>
      <c r="G235" s="240"/>
      <c r="H235" s="243">
        <v>461</v>
      </c>
      <c r="I235" s="244"/>
      <c r="J235" s="240"/>
      <c r="K235" s="240"/>
      <c r="L235" s="245"/>
      <c r="M235" s="246"/>
      <c r="N235" s="247"/>
      <c r="O235" s="247"/>
      <c r="P235" s="247"/>
      <c r="Q235" s="247"/>
      <c r="R235" s="247"/>
      <c r="S235" s="247"/>
      <c r="T235" s="248"/>
      <c r="U235" s="14"/>
      <c r="V235" s="14"/>
      <c r="W235" s="14"/>
      <c r="X235" s="14"/>
      <c r="Y235" s="14"/>
      <c r="Z235" s="14"/>
      <c r="AA235" s="14"/>
      <c r="AB235" s="14"/>
      <c r="AC235" s="14"/>
      <c r="AD235" s="14"/>
      <c r="AE235" s="14"/>
      <c r="AT235" s="249" t="s">
        <v>204</v>
      </c>
      <c r="AU235" s="249" t="s">
        <v>86</v>
      </c>
      <c r="AV235" s="14" t="s">
        <v>86</v>
      </c>
      <c r="AW235" s="14" t="s">
        <v>39</v>
      </c>
      <c r="AX235" s="14" t="s">
        <v>84</v>
      </c>
      <c r="AY235" s="249" t="s">
        <v>194</v>
      </c>
    </row>
    <row r="236" s="2" customFormat="1" ht="24.15" customHeight="1">
      <c r="A236" s="39"/>
      <c r="B236" s="40"/>
      <c r="C236" s="261" t="s">
        <v>340</v>
      </c>
      <c r="D236" s="261" t="s">
        <v>222</v>
      </c>
      <c r="E236" s="262" t="s">
        <v>1567</v>
      </c>
      <c r="F236" s="263" t="s">
        <v>1568</v>
      </c>
      <c r="G236" s="264" t="s">
        <v>127</v>
      </c>
      <c r="H236" s="265">
        <v>581</v>
      </c>
      <c r="I236" s="266"/>
      <c r="J236" s="267">
        <f>ROUND(I236*H236,2)</f>
        <v>0</v>
      </c>
      <c r="K236" s="263" t="s">
        <v>1405</v>
      </c>
      <c r="L236" s="45"/>
      <c r="M236" s="268" t="s">
        <v>32</v>
      </c>
      <c r="N236" s="269" t="s">
        <v>48</v>
      </c>
      <c r="O236" s="85"/>
      <c r="P236" s="224">
        <f>O236*H236</f>
        <v>0</v>
      </c>
      <c r="Q236" s="224">
        <v>0.0036600000000000001</v>
      </c>
      <c r="R236" s="224">
        <f>Q236*H236</f>
        <v>2.1264600000000002</v>
      </c>
      <c r="S236" s="224">
        <v>0</v>
      </c>
      <c r="T236" s="225">
        <f>S236*H236</f>
        <v>0</v>
      </c>
      <c r="U236" s="39"/>
      <c r="V236" s="39"/>
      <c r="W236" s="39"/>
      <c r="X236" s="39"/>
      <c r="Y236" s="39"/>
      <c r="Z236" s="39"/>
      <c r="AA236" s="39"/>
      <c r="AB236" s="39"/>
      <c r="AC236" s="39"/>
      <c r="AD236" s="39"/>
      <c r="AE236" s="39"/>
      <c r="AR236" s="226" t="s">
        <v>208</v>
      </c>
      <c r="AT236" s="226" t="s">
        <v>222</v>
      </c>
      <c r="AU236" s="226" t="s">
        <v>86</v>
      </c>
      <c r="AY236" s="17" t="s">
        <v>194</v>
      </c>
      <c r="BE236" s="227">
        <f>IF(N236="základní",J236,0)</f>
        <v>0</v>
      </c>
      <c r="BF236" s="227">
        <f>IF(N236="snížená",J236,0)</f>
        <v>0</v>
      </c>
      <c r="BG236" s="227">
        <f>IF(N236="zákl. přenesená",J236,0)</f>
        <v>0</v>
      </c>
      <c r="BH236" s="227">
        <f>IF(N236="sníž. přenesená",J236,0)</f>
        <v>0</v>
      </c>
      <c r="BI236" s="227">
        <f>IF(N236="nulová",J236,0)</f>
        <v>0</v>
      </c>
      <c r="BJ236" s="17" t="s">
        <v>84</v>
      </c>
      <c r="BK236" s="227">
        <f>ROUND(I236*H236,2)</f>
        <v>0</v>
      </c>
      <c r="BL236" s="17" t="s">
        <v>208</v>
      </c>
      <c r="BM236" s="226" t="s">
        <v>1569</v>
      </c>
    </row>
    <row r="237" s="2" customFormat="1">
      <c r="A237" s="39"/>
      <c r="B237" s="40"/>
      <c r="C237" s="41"/>
      <c r="D237" s="279" t="s">
        <v>1407</v>
      </c>
      <c r="E237" s="41"/>
      <c r="F237" s="280" t="s">
        <v>1570</v>
      </c>
      <c r="G237" s="41"/>
      <c r="H237" s="41"/>
      <c r="I237" s="271"/>
      <c r="J237" s="41"/>
      <c r="K237" s="41"/>
      <c r="L237" s="45"/>
      <c r="M237" s="272"/>
      <c r="N237" s="273"/>
      <c r="O237" s="85"/>
      <c r="P237" s="85"/>
      <c r="Q237" s="85"/>
      <c r="R237" s="85"/>
      <c r="S237" s="85"/>
      <c r="T237" s="86"/>
      <c r="U237" s="39"/>
      <c r="V237" s="39"/>
      <c r="W237" s="39"/>
      <c r="X237" s="39"/>
      <c r="Y237" s="39"/>
      <c r="Z237" s="39"/>
      <c r="AA237" s="39"/>
      <c r="AB237" s="39"/>
      <c r="AC237" s="39"/>
      <c r="AD237" s="39"/>
      <c r="AE237" s="39"/>
      <c r="AT237" s="17" t="s">
        <v>1407</v>
      </c>
      <c r="AU237" s="17" t="s">
        <v>86</v>
      </c>
    </row>
    <row r="238" s="13" customFormat="1">
      <c r="A238" s="13"/>
      <c r="B238" s="228"/>
      <c r="C238" s="229"/>
      <c r="D238" s="230" t="s">
        <v>204</v>
      </c>
      <c r="E238" s="231" t="s">
        <v>32</v>
      </c>
      <c r="F238" s="232" t="s">
        <v>1571</v>
      </c>
      <c r="G238" s="229"/>
      <c r="H238" s="231" t="s">
        <v>32</v>
      </c>
      <c r="I238" s="233"/>
      <c r="J238" s="229"/>
      <c r="K238" s="229"/>
      <c r="L238" s="234"/>
      <c r="M238" s="235"/>
      <c r="N238" s="236"/>
      <c r="O238" s="236"/>
      <c r="P238" s="236"/>
      <c r="Q238" s="236"/>
      <c r="R238" s="236"/>
      <c r="S238" s="236"/>
      <c r="T238" s="237"/>
      <c r="U238" s="13"/>
      <c r="V238" s="13"/>
      <c r="W238" s="13"/>
      <c r="X238" s="13"/>
      <c r="Y238" s="13"/>
      <c r="Z238" s="13"/>
      <c r="AA238" s="13"/>
      <c r="AB238" s="13"/>
      <c r="AC238" s="13"/>
      <c r="AD238" s="13"/>
      <c r="AE238" s="13"/>
      <c r="AT238" s="238" t="s">
        <v>204</v>
      </c>
      <c r="AU238" s="238" t="s">
        <v>86</v>
      </c>
      <c r="AV238" s="13" t="s">
        <v>84</v>
      </c>
      <c r="AW238" s="13" t="s">
        <v>39</v>
      </c>
      <c r="AX238" s="13" t="s">
        <v>77</v>
      </c>
      <c r="AY238" s="238" t="s">
        <v>194</v>
      </c>
    </row>
    <row r="239" s="14" customFormat="1">
      <c r="A239" s="14"/>
      <c r="B239" s="239"/>
      <c r="C239" s="240"/>
      <c r="D239" s="230" t="s">
        <v>204</v>
      </c>
      <c r="E239" s="241" t="s">
        <v>32</v>
      </c>
      <c r="F239" s="242" t="s">
        <v>516</v>
      </c>
      <c r="G239" s="240"/>
      <c r="H239" s="243">
        <v>581</v>
      </c>
      <c r="I239" s="244"/>
      <c r="J239" s="240"/>
      <c r="K239" s="240"/>
      <c r="L239" s="245"/>
      <c r="M239" s="246"/>
      <c r="N239" s="247"/>
      <c r="O239" s="247"/>
      <c r="P239" s="247"/>
      <c r="Q239" s="247"/>
      <c r="R239" s="247"/>
      <c r="S239" s="247"/>
      <c r="T239" s="248"/>
      <c r="U239" s="14"/>
      <c r="V239" s="14"/>
      <c r="W239" s="14"/>
      <c r="X239" s="14"/>
      <c r="Y239" s="14"/>
      <c r="Z239" s="14"/>
      <c r="AA239" s="14"/>
      <c r="AB239" s="14"/>
      <c r="AC239" s="14"/>
      <c r="AD239" s="14"/>
      <c r="AE239" s="14"/>
      <c r="AT239" s="249" t="s">
        <v>204</v>
      </c>
      <c r="AU239" s="249" t="s">
        <v>86</v>
      </c>
      <c r="AV239" s="14" t="s">
        <v>86</v>
      </c>
      <c r="AW239" s="14" t="s">
        <v>39</v>
      </c>
      <c r="AX239" s="14" t="s">
        <v>77</v>
      </c>
      <c r="AY239" s="249" t="s">
        <v>194</v>
      </c>
    </row>
    <row r="240" s="15" customFormat="1">
      <c r="A240" s="15"/>
      <c r="B240" s="250"/>
      <c r="C240" s="251"/>
      <c r="D240" s="230" t="s">
        <v>204</v>
      </c>
      <c r="E240" s="252" t="s">
        <v>32</v>
      </c>
      <c r="F240" s="253" t="s">
        <v>207</v>
      </c>
      <c r="G240" s="251"/>
      <c r="H240" s="254">
        <v>581</v>
      </c>
      <c r="I240" s="255"/>
      <c r="J240" s="251"/>
      <c r="K240" s="251"/>
      <c r="L240" s="256"/>
      <c r="M240" s="257"/>
      <c r="N240" s="258"/>
      <c r="O240" s="258"/>
      <c r="P240" s="258"/>
      <c r="Q240" s="258"/>
      <c r="R240" s="258"/>
      <c r="S240" s="258"/>
      <c r="T240" s="259"/>
      <c r="U240" s="15"/>
      <c r="V240" s="15"/>
      <c r="W240" s="15"/>
      <c r="X240" s="15"/>
      <c r="Y240" s="15"/>
      <c r="Z240" s="15"/>
      <c r="AA240" s="15"/>
      <c r="AB240" s="15"/>
      <c r="AC240" s="15"/>
      <c r="AD240" s="15"/>
      <c r="AE240" s="15"/>
      <c r="AT240" s="260" t="s">
        <v>204</v>
      </c>
      <c r="AU240" s="260" t="s">
        <v>86</v>
      </c>
      <c r="AV240" s="15" t="s">
        <v>208</v>
      </c>
      <c r="AW240" s="15" t="s">
        <v>39</v>
      </c>
      <c r="AX240" s="15" t="s">
        <v>84</v>
      </c>
      <c r="AY240" s="260" t="s">
        <v>194</v>
      </c>
    </row>
    <row r="241" s="2" customFormat="1" ht="24.15" customHeight="1">
      <c r="A241" s="39"/>
      <c r="B241" s="40"/>
      <c r="C241" s="261" t="s">
        <v>274</v>
      </c>
      <c r="D241" s="261" t="s">
        <v>222</v>
      </c>
      <c r="E241" s="262" t="s">
        <v>1572</v>
      </c>
      <c r="F241" s="263" t="s">
        <v>1573</v>
      </c>
      <c r="G241" s="264" t="s">
        <v>262</v>
      </c>
      <c r="H241" s="265">
        <v>22</v>
      </c>
      <c r="I241" s="266"/>
      <c r="J241" s="267">
        <f>ROUND(I241*H241,2)</f>
        <v>0</v>
      </c>
      <c r="K241" s="263" t="s">
        <v>1405</v>
      </c>
      <c r="L241" s="45"/>
      <c r="M241" s="268" t="s">
        <v>32</v>
      </c>
      <c r="N241" s="269" t="s">
        <v>48</v>
      </c>
      <c r="O241" s="85"/>
      <c r="P241" s="224">
        <f>O241*H241</f>
        <v>0</v>
      </c>
      <c r="Q241" s="224">
        <v>0</v>
      </c>
      <c r="R241" s="224">
        <f>Q241*H241</f>
        <v>0</v>
      </c>
      <c r="S241" s="224">
        <v>0</v>
      </c>
      <c r="T241" s="225">
        <f>S241*H241</f>
        <v>0</v>
      </c>
      <c r="U241" s="39"/>
      <c r="V241" s="39"/>
      <c r="W241" s="39"/>
      <c r="X241" s="39"/>
      <c r="Y241" s="39"/>
      <c r="Z241" s="39"/>
      <c r="AA241" s="39"/>
      <c r="AB241" s="39"/>
      <c r="AC241" s="39"/>
      <c r="AD241" s="39"/>
      <c r="AE241" s="39"/>
      <c r="AR241" s="226" t="s">
        <v>208</v>
      </c>
      <c r="AT241" s="226" t="s">
        <v>222</v>
      </c>
      <c r="AU241" s="226" t="s">
        <v>86</v>
      </c>
      <c r="AY241" s="17" t="s">
        <v>194</v>
      </c>
      <c r="BE241" s="227">
        <f>IF(N241="základní",J241,0)</f>
        <v>0</v>
      </c>
      <c r="BF241" s="227">
        <f>IF(N241="snížená",J241,0)</f>
        <v>0</v>
      </c>
      <c r="BG241" s="227">
        <f>IF(N241="zákl. přenesená",J241,0)</f>
        <v>0</v>
      </c>
      <c r="BH241" s="227">
        <f>IF(N241="sníž. přenesená",J241,0)</f>
        <v>0</v>
      </c>
      <c r="BI241" s="227">
        <f>IF(N241="nulová",J241,0)</f>
        <v>0</v>
      </c>
      <c r="BJ241" s="17" t="s">
        <v>84</v>
      </c>
      <c r="BK241" s="227">
        <f>ROUND(I241*H241,2)</f>
        <v>0</v>
      </c>
      <c r="BL241" s="17" t="s">
        <v>208</v>
      </c>
      <c r="BM241" s="226" t="s">
        <v>1574</v>
      </c>
    </row>
    <row r="242" s="2" customFormat="1">
      <c r="A242" s="39"/>
      <c r="B242" s="40"/>
      <c r="C242" s="41"/>
      <c r="D242" s="279" t="s">
        <v>1407</v>
      </c>
      <c r="E242" s="41"/>
      <c r="F242" s="280" t="s">
        <v>1575</v>
      </c>
      <c r="G242" s="41"/>
      <c r="H242" s="41"/>
      <c r="I242" s="271"/>
      <c r="J242" s="41"/>
      <c r="K242" s="41"/>
      <c r="L242" s="45"/>
      <c r="M242" s="272"/>
      <c r="N242" s="273"/>
      <c r="O242" s="85"/>
      <c r="P242" s="85"/>
      <c r="Q242" s="85"/>
      <c r="R242" s="85"/>
      <c r="S242" s="85"/>
      <c r="T242" s="86"/>
      <c r="U242" s="39"/>
      <c r="V242" s="39"/>
      <c r="W242" s="39"/>
      <c r="X242" s="39"/>
      <c r="Y242" s="39"/>
      <c r="Z242" s="39"/>
      <c r="AA242" s="39"/>
      <c r="AB242" s="39"/>
      <c r="AC242" s="39"/>
      <c r="AD242" s="39"/>
      <c r="AE242" s="39"/>
      <c r="AT242" s="17" t="s">
        <v>1407</v>
      </c>
      <c r="AU242" s="17" t="s">
        <v>86</v>
      </c>
    </row>
    <row r="243" s="2" customFormat="1" ht="24.15" customHeight="1">
      <c r="A243" s="39"/>
      <c r="B243" s="40"/>
      <c r="C243" s="261" t="s">
        <v>350</v>
      </c>
      <c r="D243" s="261" t="s">
        <v>222</v>
      </c>
      <c r="E243" s="262" t="s">
        <v>1576</v>
      </c>
      <c r="F243" s="263" t="s">
        <v>1577</v>
      </c>
      <c r="G243" s="264" t="s">
        <v>262</v>
      </c>
      <c r="H243" s="265">
        <v>22</v>
      </c>
      <c r="I243" s="266"/>
      <c r="J243" s="267">
        <f>ROUND(I243*H243,2)</f>
        <v>0</v>
      </c>
      <c r="K243" s="263" t="s">
        <v>1405</v>
      </c>
      <c r="L243" s="45"/>
      <c r="M243" s="268" t="s">
        <v>32</v>
      </c>
      <c r="N243" s="269" t="s">
        <v>48</v>
      </c>
      <c r="O243" s="85"/>
      <c r="P243" s="224">
        <f>O243*H243</f>
        <v>0</v>
      </c>
      <c r="Q243" s="224">
        <v>0</v>
      </c>
      <c r="R243" s="224">
        <f>Q243*H243</f>
        <v>0</v>
      </c>
      <c r="S243" s="224">
        <v>0</v>
      </c>
      <c r="T243" s="225">
        <f>S243*H243</f>
        <v>0</v>
      </c>
      <c r="U243" s="39"/>
      <c r="V243" s="39"/>
      <c r="W243" s="39"/>
      <c r="X243" s="39"/>
      <c r="Y243" s="39"/>
      <c r="Z243" s="39"/>
      <c r="AA243" s="39"/>
      <c r="AB243" s="39"/>
      <c r="AC243" s="39"/>
      <c r="AD243" s="39"/>
      <c r="AE243" s="39"/>
      <c r="AR243" s="226" t="s">
        <v>208</v>
      </c>
      <c r="AT243" s="226" t="s">
        <v>222</v>
      </c>
      <c r="AU243" s="226" t="s">
        <v>86</v>
      </c>
      <c r="AY243" s="17" t="s">
        <v>194</v>
      </c>
      <c r="BE243" s="227">
        <f>IF(N243="základní",J243,0)</f>
        <v>0</v>
      </c>
      <c r="BF243" s="227">
        <f>IF(N243="snížená",J243,0)</f>
        <v>0</v>
      </c>
      <c r="BG243" s="227">
        <f>IF(N243="zákl. přenesená",J243,0)</f>
        <v>0</v>
      </c>
      <c r="BH243" s="227">
        <f>IF(N243="sníž. přenesená",J243,0)</f>
        <v>0</v>
      </c>
      <c r="BI243" s="227">
        <f>IF(N243="nulová",J243,0)</f>
        <v>0</v>
      </c>
      <c r="BJ243" s="17" t="s">
        <v>84</v>
      </c>
      <c r="BK243" s="227">
        <f>ROUND(I243*H243,2)</f>
        <v>0</v>
      </c>
      <c r="BL243" s="17" t="s">
        <v>208</v>
      </c>
      <c r="BM243" s="226" t="s">
        <v>1578</v>
      </c>
    </row>
    <row r="244" s="2" customFormat="1">
      <c r="A244" s="39"/>
      <c r="B244" s="40"/>
      <c r="C244" s="41"/>
      <c r="D244" s="279" t="s">
        <v>1407</v>
      </c>
      <c r="E244" s="41"/>
      <c r="F244" s="280" t="s">
        <v>1579</v>
      </c>
      <c r="G244" s="41"/>
      <c r="H244" s="41"/>
      <c r="I244" s="271"/>
      <c r="J244" s="41"/>
      <c r="K244" s="41"/>
      <c r="L244" s="45"/>
      <c r="M244" s="281"/>
      <c r="N244" s="282"/>
      <c r="O244" s="276"/>
      <c r="P244" s="276"/>
      <c r="Q244" s="276"/>
      <c r="R244" s="276"/>
      <c r="S244" s="276"/>
      <c r="T244" s="283"/>
      <c r="U244" s="39"/>
      <c r="V244" s="39"/>
      <c r="W244" s="39"/>
      <c r="X244" s="39"/>
      <c r="Y244" s="39"/>
      <c r="Z244" s="39"/>
      <c r="AA244" s="39"/>
      <c r="AB244" s="39"/>
      <c r="AC244" s="39"/>
      <c r="AD244" s="39"/>
      <c r="AE244" s="39"/>
      <c r="AT244" s="17" t="s">
        <v>1407</v>
      </c>
      <c r="AU244" s="17" t="s">
        <v>86</v>
      </c>
    </row>
    <row r="245" s="2" customFormat="1" ht="6.96" customHeight="1">
      <c r="A245" s="39"/>
      <c r="B245" s="60"/>
      <c r="C245" s="61"/>
      <c r="D245" s="61"/>
      <c r="E245" s="61"/>
      <c r="F245" s="61"/>
      <c r="G245" s="61"/>
      <c r="H245" s="61"/>
      <c r="I245" s="61"/>
      <c r="J245" s="61"/>
      <c r="K245" s="61"/>
      <c r="L245" s="45"/>
      <c r="M245" s="39"/>
      <c r="O245" s="39"/>
      <c r="P245" s="39"/>
      <c r="Q245" s="39"/>
      <c r="R245" s="39"/>
      <c r="S245" s="39"/>
      <c r="T245" s="39"/>
      <c r="U245" s="39"/>
      <c r="V245" s="39"/>
      <c r="W245" s="39"/>
      <c r="X245" s="39"/>
      <c r="Y245" s="39"/>
      <c r="Z245" s="39"/>
      <c r="AA245" s="39"/>
      <c r="AB245" s="39"/>
      <c r="AC245" s="39"/>
      <c r="AD245" s="39"/>
      <c r="AE245" s="39"/>
    </row>
  </sheetData>
  <sheetProtection sheet="1" autoFilter="0" formatColumns="0" formatRows="0" objects="1" scenarios="1" spinCount="100000" saltValue="H5CAivfiyVZvw0RmPnsE4IVDlsNh4HIkmIgmMotTfZIBreK9pptvNct2BUge69rJK8BrAYxRlYOufN3fnKkWrA==" hashValue="6cGbbEws4RTlyVg38dvzh5AUUuFwbLIMxvgK9CxvVO3RJYZ2le8u8XAkijfIhUtkc+/yTvcCp/6doStQLPqvMQ==" algorithmName="SHA-512" password="CC35"/>
  <autoFilter ref="C91:K244"/>
  <mergeCells count="12">
    <mergeCell ref="E7:H7"/>
    <mergeCell ref="E9:H9"/>
    <mergeCell ref="E11:H11"/>
    <mergeCell ref="E20:H20"/>
    <mergeCell ref="E29:H29"/>
    <mergeCell ref="E50:H50"/>
    <mergeCell ref="E52:H52"/>
    <mergeCell ref="E54:H54"/>
    <mergeCell ref="E80:H80"/>
    <mergeCell ref="E82:H82"/>
    <mergeCell ref="E84:H84"/>
    <mergeCell ref="L2:V2"/>
  </mergeCells>
  <hyperlinks>
    <hyperlink ref="F96" r:id="rId1" display="https://podminky.urs.cz/item/CS_URS_2023_01/460010021"/>
    <hyperlink ref="F98" r:id="rId2" display="https://podminky.urs.cz/item/CS_URS_2023_01/181913112"/>
    <hyperlink ref="F116" r:id="rId3" display="https://podminky.urs.cz/item/CS_URS_2023_01/468051131"/>
    <hyperlink ref="F142" r:id="rId4" display="https://podminky.urs.cz/item/CS_URS_2023_01/273121121"/>
    <hyperlink ref="F166" r:id="rId5" display="https://podminky.urs.cz/item/CS_URS_2023_01/460131114"/>
    <hyperlink ref="F185" r:id="rId6" display="https://podminky.urs.cz/item/CS_URS_2023_01/460161143"/>
    <hyperlink ref="F190" r:id="rId7" display="https://podminky.urs.cz/item/CS_URS_2023_01/460161183"/>
    <hyperlink ref="F195" r:id="rId8" display="https://podminky.urs.cz/item/CS_URS_2023_01/460161323"/>
    <hyperlink ref="F201" r:id="rId9" display="https://podminky.urs.cz/item/CS_URS_2023_01/460161413"/>
    <hyperlink ref="F206" r:id="rId10" display="https://podminky.urs.cz/item/CS_URS_2023_01/460161453"/>
    <hyperlink ref="F211" r:id="rId11" display="https://podminky.urs.cz/item/CS_URS_2023_01/460161613"/>
    <hyperlink ref="F216" r:id="rId12" display="https://podminky.urs.cz/item/CS_URS_2023_01/460431153"/>
    <hyperlink ref="F219" r:id="rId13" display="https://podminky.urs.cz/item/CS_URS_2023_01/460431193"/>
    <hyperlink ref="F222" r:id="rId14" display="https://podminky.urs.cz/item/CS_URS_2023_01/460431343"/>
    <hyperlink ref="F228" r:id="rId15" display="https://podminky.urs.cz/item/CS_URS_2023_01/460431433"/>
    <hyperlink ref="F231" r:id="rId16" display="https://podminky.urs.cz/item/CS_URS_2023_01/460431473"/>
    <hyperlink ref="F234" r:id="rId17" display="https://podminky.urs.cz/item/CS_URS_2023_01/460431633"/>
    <hyperlink ref="F237" r:id="rId18" display="https://podminky.urs.cz/item/CS_URS_2023_01/460631214"/>
    <hyperlink ref="F242" r:id="rId19" display="https://podminky.urs.cz/item/CS_URS_2023_01/460632114"/>
    <hyperlink ref="F244" r:id="rId20" display="https://podminky.urs.cz/item/CS_URS_2023_01/460632214"/>
  </hyperlinks>
  <pageMargins left="0.39375" right="0.39375" top="0.39375" bottom="0.39375" header="0" footer="0"/>
  <pageSetup paperSize="9" orientation="landscape" blackAndWhite="1" fitToHeight="100"/>
  <headerFooter>
    <oddFooter>&amp;CStrana &amp;P z &amp;N</oddFooter>
  </headerFooter>
  <drawing r:id="rId2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row>
    <row r="3" s="1" customFormat="1" ht="6.96" customHeight="1">
      <c r="B3" s="140"/>
      <c r="C3" s="141"/>
      <c r="D3" s="141"/>
      <c r="E3" s="141"/>
      <c r="F3" s="141"/>
      <c r="G3" s="141"/>
      <c r="H3" s="141"/>
      <c r="I3" s="141"/>
      <c r="J3" s="141"/>
      <c r="K3" s="141"/>
      <c r="L3" s="20"/>
      <c r="AT3" s="17"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149</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1580</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ROUND(J90,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ROUND((SUM(BE90:BE135)),  2)</f>
        <v>0</v>
      </c>
      <c r="G35" s="39"/>
      <c r="H35" s="39"/>
      <c r="I35" s="159">
        <v>0.20999999999999999</v>
      </c>
      <c r="J35" s="158">
        <f>ROUND(((SUM(BE90:BE135))*I35),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ROUND((SUM(BF90:BF135)),  2)</f>
        <v>0</v>
      </c>
      <c r="G36" s="39"/>
      <c r="H36" s="39"/>
      <c r="I36" s="159">
        <v>0.14999999999999999</v>
      </c>
      <c r="J36" s="158">
        <f>ROUND(((SUM(BF90:BF135))*I36),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ROUND((SUM(BG90:BG135)),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ROUND((SUM(BH90:BH135)),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ROUND((SUM(BI90:BI135)),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149</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03 - PZS v km 34,038</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J90</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1581</v>
      </c>
      <c r="E64" s="179"/>
      <c r="F64" s="179"/>
      <c r="G64" s="179"/>
      <c r="H64" s="179"/>
      <c r="I64" s="179"/>
      <c r="J64" s="180">
        <f>J91</f>
        <v>0</v>
      </c>
      <c r="K64" s="177"/>
      <c r="L64" s="181"/>
      <c r="S64" s="9"/>
      <c r="T64" s="9"/>
      <c r="U64" s="9"/>
      <c r="V64" s="9"/>
      <c r="W64" s="9"/>
      <c r="X64" s="9"/>
      <c r="Y64" s="9"/>
      <c r="Z64" s="9"/>
      <c r="AA64" s="9"/>
      <c r="AB64" s="9"/>
      <c r="AC64" s="9"/>
      <c r="AD64" s="9"/>
      <c r="AE64" s="9"/>
    </row>
    <row r="65" hidden="1" s="10" customFormat="1" ht="19.92" customHeight="1">
      <c r="A65" s="10"/>
      <c r="B65" s="182"/>
      <c r="C65" s="126"/>
      <c r="D65" s="183" t="s">
        <v>1582</v>
      </c>
      <c r="E65" s="184"/>
      <c r="F65" s="184"/>
      <c r="G65" s="184"/>
      <c r="H65" s="184"/>
      <c r="I65" s="184"/>
      <c r="J65" s="185">
        <f>J100</f>
        <v>0</v>
      </c>
      <c r="K65" s="126"/>
      <c r="L65" s="186"/>
      <c r="S65" s="10"/>
      <c r="T65" s="10"/>
      <c r="U65" s="10"/>
      <c r="V65" s="10"/>
      <c r="W65" s="10"/>
      <c r="X65" s="10"/>
      <c r="Y65" s="10"/>
      <c r="Z65" s="10"/>
      <c r="AA65" s="10"/>
      <c r="AB65" s="10"/>
      <c r="AC65" s="10"/>
      <c r="AD65" s="10"/>
      <c r="AE65" s="10"/>
    </row>
    <row r="66" hidden="1" s="9" customFormat="1" ht="24.96" customHeight="1">
      <c r="A66" s="9"/>
      <c r="B66" s="176"/>
      <c r="C66" s="177"/>
      <c r="D66" s="178" t="s">
        <v>1583</v>
      </c>
      <c r="E66" s="179"/>
      <c r="F66" s="179"/>
      <c r="G66" s="179"/>
      <c r="H66" s="179"/>
      <c r="I66" s="179"/>
      <c r="J66" s="180">
        <f>J115</f>
        <v>0</v>
      </c>
      <c r="K66" s="177"/>
      <c r="L66" s="181"/>
      <c r="S66" s="9"/>
      <c r="T66" s="9"/>
      <c r="U66" s="9"/>
      <c r="V66" s="9"/>
      <c r="W66" s="9"/>
      <c r="X66" s="9"/>
      <c r="Y66" s="9"/>
      <c r="Z66" s="9"/>
      <c r="AA66" s="9"/>
      <c r="AB66" s="9"/>
      <c r="AC66" s="9"/>
      <c r="AD66" s="9"/>
      <c r="AE66" s="9"/>
    </row>
    <row r="67" hidden="1" s="10" customFormat="1" ht="19.92" customHeight="1">
      <c r="A67" s="10"/>
      <c r="B67" s="182"/>
      <c r="C67" s="126"/>
      <c r="D67" s="183" t="s">
        <v>1584</v>
      </c>
      <c r="E67" s="184"/>
      <c r="F67" s="184"/>
      <c r="G67" s="184"/>
      <c r="H67" s="184"/>
      <c r="I67" s="184"/>
      <c r="J67" s="185">
        <f>J116</f>
        <v>0</v>
      </c>
      <c r="K67" s="126"/>
      <c r="L67" s="186"/>
      <c r="S67" s="10"/>
      <c r="T67" s="10"/>
      <c r="U67" s="10"/>
      <c r="V67" s="10"/>
      <c r="W67" s="10"/>
      <c r="X67" s="10"/>
      <c r="Y67" s="10"/>
      <c r="Z67" s="10"/>
      <c r="AA67" s="10"/>
      <c r="AB67" s="10"/>
      <c r="AC67" s="10"/>
      <c r="AD67" s="10"/>
      <c r="AE67" s="10"/>
    </row>
    <row r="68" hidden="1" s="9" customFormat="1" ht="24.96" customHeight="1">
      <c r="A68" s="9"/>
      <c r="B68" s="176"/>
      <c r="C68" s="177"/>
      <c r="D68" s="178" t="s">
        <v>1585</v>
      </c>
      <c r="E68" s="179"/>
      <c r="F68" s="179"/>
      <c r="G68" s="179"/>
      <c r="H68" s="179"/>
      <c r="I68" s="179"/>
      <c r="J68" s="180">
        <f>J125</f>
        <v>0</v>
      </c>
      <c r="K68" s="177"/>
      <c r="L68" s="181"/>
      <c r="S68" s="9"/>
      <c r="T68" s="9"/>
      <c r="U68" s="9"/>
      <c r="V68" s="9"/>
      <c r="W68" s="9"/>
      <c r="X68" s="9"/>
      <c r="Y68" s="9"/>
      <c r="Z68" s="9"/>
      <c r="AA68" s="9"/>
      <c r="AB68" s="9"/>
      <c r="AC68" s="9"/>
      <c r="AD68" s="9"/>
      <c r="AE68" s="9"/>
    </row>
    <row r="69" hidden="1" s="2" customFormat="1" ht="21.84" customHeight="1">
      <c r="A69" s="39"/>
      <c r="B69" s="40"/>
      <c r="C69" s="41"/>
      <c r="D69" s="41"/>
      <c r="E69" s="41"/>
      <c r="F69" s="41"/>
      <c r="G69" s="41"/>
      <c r="H69" s="41"/>
      <c r="I69" s="41"/>
      <c r="J69" s="41"/>
      <c r="K69" s="41"/>
      <c r="L69" s="146"/>
      <c r="S69" s="39"/>
      <c r="T69" s="39"/>
      <c r="U69" s="39"/>
      <c r="V69" s="39"/>
      <c r="W69" s="39"/>
      <c r="X69" s="39"/>
      <c r="Y69" s="39"/>
      <c r="Z69" s="39"/>
      <c r="AA69" s="39"/>
      <c r="AB69" s="39"/>
      <c r="AC69" s="39"/>
      <c r="AD69" s="39"/>
      <c r="AE69" s="39"/>
    </row>
    <row r="70" hidden="1" s="2" customFormat="1" ht="6.96" customHeight="1">
      <c r="A70" s="39"/>
      <c r="B70" s="60"/>
      <c r="C70" s="61"/>
      <c r="D70" s="61"/>
      <c r="E70" s="61"/>
      <c r="F70" s="61"/>
      <c r="G70" s="61"/>
      <c r="H70" s="61"/>
      <c r="I70" s="61"/>
      <c r="J70" s="61"/>
      <c r="K70" s="61"/>
      <c r="L70" s="146"/>
      <c r="S70" s="39"/>
      <c r="T70" s="39"/>
      <c r="U70" s="39"/>
      <c r="V70" s="39"/>
      <c r="W70" s="39"/>
      <c r="X70" s="39"/>
      <c r="Y70" s="39"/>
      <c r="Z70" s="39"/>
      <c r="AA70" s="39"/>
      <c r="AB70" s="39"/>
      <c r="AC70" s="39"/>
      <c r="AD70" s="39"/>
      <c r="AE70" s="39"/>
    </row>
    <row r="71" hidden="1"/>
    <row r="72" hidden="1"/>
    <row r="73" hidden="1"/>
    <row r="74" s="2" customFormat="1" ht="6.96" customHeight="1">
      <c r="A74" s="39"/>
      <c r="B74" s="62"/>
      <c r="C74" s="63"/>
      <c r="D74" s="63"/>
      <c r="E74" s="63"/>
      <c r="F74" s="63"/>
      <c r="G74" s="63"/>
      <c r="H74" s="63"/>
      <c r="I74" s="63"/>
      <c r="J74" s="63"/>
      <c r="K74" s="63"/>
      <c r="L74" s="146"/>
      <c r="S74" s="39"/>
      <c r="T74" s="39"/>
      <c r="U74" s="39"/>
      <c r="V74" s="39"/>
      <c r="W74" s="39"/>
      <c r="X74" s="39"/>
      <c r="Y74" s="39"/>
      <c r="Z74" s="39"/>
      <c r="AA74" s="39"/>
      <c r="AB74" s="39"/>
      <c r="AC74" s="39"/>
      <c r="AD74" s="39"/>
      <c r="AE74" s="39"/>
    </row>
    <row r="75" s="2" customFormat="1" ht="24.96" customHeight="1">
      <c r="A75" s="39"/>
      <c r="B75" s="40"/>
      <c r="C75" s="23" t="s">
        <v>178</v>
      </c>
      <c r="D75" s="41"/>
      <c r="E75" s="41"/>
      <c r="F75" s="41"/>
      <c r="G75" s="41"/>
      <c r="H75" s="41"/>
      <c r="I75" s="41"/>
      <c r="J75" s="41"/>
      <c r="K75" s="41"/>
      <c r="L75" s="14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41"/>
      <c r="J77" s="41"/>
      <c r="K77" s="41"/>
      <c r="L77" s="146"/>
      <c r="S77" s="39"/>
      <c r="T77" s="39"/>
      <c r="U77" s="39"/>
      <c r="V77" s="39"/>
      <c r="W77" s="39"/>
      <c r="X77" s="39"/>
      <c r="Y77" s="39"/>
      <c r="Z77" s="39"/>
      <c r="AA77" s="39"/>
      <c r="AB77" s="39"/>
      <c r="AC77" s="39"/>
      <c r="AD77" s="39"/>
      <c r="AE77" s="39"/>
    </row>
    <row r="78" s="2" customFormat="1" ht="16.5" customHeight="1">
      <c r="A78" s="39"/>
      <c r="B78" s="40"/>
      <c r="C78" s="41"/>
      <c r="D78" s="41"/>
      <c r="E78" s="171" t="str">
        <f>E7</f>
        <v>Oprava zabezpečovacího zařízení v žst. Nový Bydžov</v>
      </c>
      <c r="F78" s="32"/>
      <c r="G78" s="32"/>
      <c r="H78" s="32"/>
      <c r="I78" s="41"/>
      <c r="J78" s="41"/>
      <c r="K78" s="41"/>
      <c r="L78" s="146"/>
      <c r="S78" s="39"/>
      <c r="T78" s="39"/>
      <c r="U78" s="39"/>
      <c r="V78" s="39"/>
      <c r="W78" s="39"/>
      <c r="X78" s="39"/>
      <c r="Y78" s="39"/>
      <c r="Z78" s="39"/>
      <c r="AA78" s="39"/>
      <c r="AB78" s="39"/>
      <c r="AC78" s="39"/>
      <c r="AD78" s="39"/>
      <c r="AE78" s="39"/>
    </row>
    <row r="79" s="1" customFormat="1" ht="12" customHeight="1">
      <c r="B79" s="21"/>
      <c r="C79" s="32" t="s">
        <v>145</v>
      </c>
      <c r="D79" s="22"/>
      <c r="E79" s="22"/>
      <c r="F79" s="22"/>
      <c r="G79" s="22"/>
      <c r="H79" s="22"/>
      <c r="I79" s="22"/>
      <c r="J79" s="22"/>
      <c r="K79" s="22"/>
      <c r="L79" s="20"/>
    </row>
    <row r="80" s="2" customFormat="1" ht="16.5" customHeight="1">
      <c r="A80" s="39"/>
      <c r="B80" s="40"/>
      <c r="C80" s="41"/>
      <c r="D80" s="41"/>
      <c r="E80" s="171" t="s">
        <v>149</v>
      </c>
      <c r="F80" s="41"/>
      <c r="G80" s="41"/>
      <c r="H80" s="41"/>
      <c r="I80" s="41"/>
      <c r="J80" s="41"/>
      <c r="K80" s="41"/>
      <c r="L80" s="146"/>
      <c r="S80" s="39"/>
      <c r="T80" s="39"/>
      <c r="U80" s="39"/>
      <c r="V80" s="39"/>
      <c r="W80" s="39"/>
      <c r="X80" s="39"/>
      <c r="Y80" s="39"/>
      <c r="Z80" s="39"/>
      <c r="AA80" s="39"/>
      <c r="AB80" s="39"/>
      <c r="AC80" s="39"/>
      <c r="AD80" s="39"/>
      <c r="AE80" s="39"/>
    </row>
    <row r="81" s="2" customFormat="1" ht="12" customHeight="1">
      <c r="A81" s="39"/>
      <c r="B81" s="40"/>
      <c r="C81" s="32" t="s">
        <v>153</v>
      </c>
      <c r="D81" s="41"/>
      <c r="E81" s="41"/>
      <c r="F81" s="41"/>
      <c r="G81" s="41"/>
      <c r="H81" s="41"/>
      <c r="I81" s="41"/>
      <c r="J81" s="41"/>
      <c r="K81" s="41"/>
      <c r="L81" s="146"/>
      <c r="S81" s="39"/>
      <c r="T81" s="39"/>
      <c r="U81" s="39"/>
      <c r="V81" s="39"/>
      <c r="W81" s="39"/>
      <c r="X81" s="39"/>
      <c r="Y81" s="39"/>
      <c r="Z81" s="39"/>
      <c r="AA81" s="39"/>
      <c r="AB81" s="39"/>
      <c r="AC81" s="39"/>
      <c r="AD81" s="39"/>
      <c r="AE81" s="39"/>
    </row>
    <row r="82" s="2" customFormat="1" ht="16.5" customHeight="1">
      <c r="A82" s="39"/>
      <c r="B82" s="40"/>
      <c r="C82" s="41"/>
      <c r="D82" s="41"/>
      <c r="E82" s="70" t="str">
        <f>E11</f>
        <v>03 - PZS v km 34,038</v>
      </c>
      <c r="F82" s="41"/>
      <c r="G82" s="41"/>
      <c r="H82" s="41"/>
      <c r="I82" s="41"/>
      <c r="J82" s="41"/>
      <c r="K82" s="41"/>
      <c r="L82" s="146"/>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2" customFormat="1" ht="12" customHeight="1">
      <c r="A84" s="39"/>
      <c r="B84" s="40"/>
      <c r="C84" s="32" t="s">
        <v>22</v>
      </c>
      <c r="D84" s="41"/>
      <c r="E84" s="41"/>
      <c r="F84" s="27" t="str">
        <f>F14</f>
        <v>žst. Nový Bydžov</v>
      </c>
      <c r="G84" s="41"/>
      <c r="H84" s="41"/>
      <c r="I84" s="32" t="s">
        <v>24</v>
      </c>
      <c r="J84" s="73" t="str">
        <f>IF(J14="","",J14)</f>
        <v>14. 6. 2023</v>
      </c>
      <c r="K84" s="41"/>
      <c r="L84" s="146"/>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6"/>
      <c r="S85" s="39"/>
      <c r="T85" s="39"/>
      <c r="U85" s="39"/>
      <c r="V85" s="39"/>
      <c r="W85" s="39"/>
      <c r="X85" s="39"/>
      <c r="Y85" s="39"/>
      <c r="Z85" s="39"/>
      <c r="AA85" s="39"/>
      <c r="AB85" s="39"/>
      <c r="AC85" s="39"/>
      <c r="AD85" s="39"/>
      <c r="AE85" s="39"/>
    </row>
    <row r="86" s="2" customFormat="1" ht="15.15" customHeight="1">
      <c r="A86" s="39"/>
      <c r="B86" s="40"/>
      <c r="C86" s="32" t="s">
        <v>30</v>
      </c>
      <c r="D86" s="41"/>
      <c r="E86" s="41"/>
      <c r="F86" s="27" t="str">
        <f>E17</f>
        <v>Správa železnic, s.o., Oblastní ředitelství HK</v>
      </c>
      <c r="G86" s="41"/>
      <c r="H86" s="41"/>
      <c r="I86" s="32" t="s">
        <v>37</v>
      </c>
      <c r="J86" s="37" t="str">
        <f>E23</f>
        <v>Signal Projekt s.r.o.</v>
      </c>
      <c r="K86" s="41"/>
      <c r="L86" s="146"/>
      <c r="S86" s="39"/>
      <c r="T86" s="39"/>
      <c r="U86" s="39"/>
      <c r="V86" s="39"/>
      <c r="W86" s="39"/>
      <c r="X86" s="39"/>
      <c r="Y86" s="39"/>
      <c r="Z86" s="39"/>
      <c r="AA86" s="39"/>
      <c r="AB86" s="39"/>
      <c r="AC86" s="39"/>
      <c r="AD86" s="39"/>
      <c r="AE86" s="39"/>
    </row>
    <row r="87" s="2" customFormat="1" ht="15.15" customHeight="1">
      <c r="A87" s="39"/>
      <c r="B87" s="40"/>
      <c r="C87" s="32" t="s">
        <v>35</v>
      </c>
      <c r="D87" s="41"/>
      <c r="E87" s="41"/>
      <c r="F87" s="27" t="str">
        <f>IF(E20="","",E20)</f>
        <v>Vyplň údaj</v>
      </c>
      <c r="G87" s="41"/>
      <c r="H87" s="41"/>
      <c r="I87" s="32" t="s">
        <v>40</v>
      </c>
      <c r="J87" s="37" t="str">
        <f>E26</f>
        <v>Signal Projekt s.r.o.</v>
      </c>
      <c r="K87" s="41"/>
      <c r="L87" s="146"/>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46"/>
      <c r="S88" s="39"/>
      <c r="T88" s="39"/>
      <c r="U88" s="39"/>
      <c r="V88" s="39"/>
      <c r="W88" s="39"/>
      <c r="X88" s="39"/>
      <c r="Y88" s="39"/>
      <c r="Z88" s="39"/>
      <c r="AA88" s="39"/>
      <c r="AB88" s="39"/>
      <c r="AC88" s="39"/>
      <c r="AD88" s="39"/>
      <c r="AE88" s="39"/>
    </row>
    <row r="89" s="11" customFormat="1" ht="29.28" customHeight="1">
      <c r="A89" s="187"/>
      <c r="B89" s="188"/>
      <c r="C89" s="189" t="s">
        <v>179</v>
      </c>
      <c r="D89" s="190" t="s">
        <v>62</v>
      </c>
      <c r="E89" s="190" t="s">
        <v>58</v>
      </c>
      <c r="F89" s="190" t="s">
        <v>59</v>
      </c>
      <c r="G89" s="190" t="s">
        <v>180</v>
      </c>
      <c r="H89" s="190" t="s">
        <v>181</v>
      </c>
      <c r="I89" s="190" t="s">
        <v>182</v>
      </c>
      <c r="J89" s="190" t="s">
        <v>157</v>
      </c>
      <c r="K89" s="191" t="s">
        <v>183</v>
      </c>
      <c r="L89" s="192"/>
      <c r="M89" s="93" t="s">
        <v>32</v>
      </c>
      <c r="N89" s="94" t="s">
        <v>47</v>
      </c>
      <c r="O89" s="94" t="s">
        <v>184</v>
      </c>
      <c r="P89" s="94" t="s">
        <v>185</v>
      </c>
      <c r="Q89" s="94" t="s">
        <v>186</v>
      </c>
      <c r="R89" s="94" t="s">
        <v>187</v>
      </c>
      <c r="S89" s="94" t="s">
        <v>188</v>
      </c>
      <c r="T89" s="95" t="s">
        <v>189</v>
      </c>
      <c r="U89" s="187"/>
      <c r="V89" s="187"/>
      <c r="W89" s="187"/>
      <c r="X89" s="187"/>
      <c r="Y89" s="187"/>
      <c r="Z89" s="187"/>
      <c r="AA89" s="187"/>
      <c r="AB89" s="187"/>
      <c r="AC89" s="187"/>
      <c r="AD89" s="187"/>
      <c r="AE89" s="187"/>
    </row>
    <row r="90" s="2" customFormat="1" ht="22.8" customHeight="1">
      <c r="A90" s="39"/>
      <c r="B90" s="40"/>
      <c r="C90" s="100" t="s">
        <v>190</v>
      </c>
      <c r="D90" s="41"/>
      <c r="E90" s="41"/>
      <c r="F90" s="41"/>
      <c r="G90" s="41"/>
      <c r="H90" s="41"/>
      <c r="I90" s="41"/>
      <c r="J90" s="193">
        <f>BK90</f>
        <v>0</v>
      </c>
      <c r="K90" s="41"/>
      <c r="L90" s="45"/>
      <c r="M90" s="96"/>
      <c r="N90" s="194"/>
      <c r="O90" s="97"/>
      <c r="P90" s="195">
        <f>P91+P115+P125</f>
        <v>0</v>
      </c>
      <c r="Q90" s="97"/>
      <c r="R90" s="195">
        <f>R91+R115+R125</f>
        <v>0</v>
      </c>
      <c r="S90" s="97"/>
      <c r="T90" s="196">
        <f>T91+T115+T125</f>
        <v>0</v>
      </c>
      <c r="U90" s="39"/>
      <c r="V90" s="39"/>
      <c r="W90" s="39"/>
      <c r="X90" s="39"/>
      <c r="Y90" s="39"/>
      <c r="Z90" s="39"/>
      <c r="AA90" s="39"/>
      <c r="AB90" s="39"/>
      <c r="AC90" s="39"/>
      <c r="AD90" s="39"/>
      <c r="AE90" s="39"/>
      <c r="AT90" s="17" t="s">
        <v>76</v>
      </c>
      <c r="AU90" s="17" t="s">
        <v>158</v>
      </c>
      <c r="BK90" s="197">
        <f>BK91+BK115+BK125</f>
        <v>0</v>
      </c>
    </row>
    <row r="91" s="12" customFormat="1" ht="25.92" customHeight="1">
      <c r="A91" s="12"/>
      <c r="B91" s="198"/>
      <c r="C91" s="199"/>
      <c r="D91" s="200" t="s">
        <v>76</v>
      </c>
      <c r="E91" s="201" t="s">
        <v>1586</v>
      </c>
      <c r="F91" s="201" t="s">
        <v>1587</v>
      </c>
      <c r="G91" s="199"/>
      <c r="H91" s="199"/>
      <c r="I91" s="202"/>
      <c r="J91" s="203">
        <f>BK91</f>
        <v>0</v>
      </c>
      <c r="K91" s="199"/>
      <c r="L91" s="204"/>
      <c r="M91" s="205"/>
      <c r="N91" s="206"/>
      <c r="O91" s="206"/>
      <c r="P91" s="207">
        <f>P92+SUM(P93:P100)</f>
        <v>0</v>
      </c>
      <c r="Q91" s="206"/>
      <c r="R91" s="207">
        <f>R92+SUM(R93:R100)</f>
        <v>0</v>
      </c>
      <c r="S91" s="206"/>
      <c r="T91" s="208">
        <f>T92+SUM(T93:T100)</f>
        <v>0</v>
      </c>
      <c r="U91" s="12"/>
      <c r="V91" s="12"/>
      <c r="W91" s="12"/>
      <c r="X91" s="12"/>
      <c r="Y91" s="12"/>
      <c r="Z91" s="12"/>
      <c r="AA91" s="12"/>
      <c r="AB91" s="12"/>
      <c r="AC91" s="12"/>
      <c r="AD91" s="12"/>
      <c r="AE91" s="12"/>
      <c r="AR91" s="209" t="s">
        <v>84</v>
      </c>
      <c r="AT91" s="210" t="s">
        <v>76</v>
      </c>
      <c r="AU91" s="210" t="s">
        <v>77</v>
      </c>
      <c r="AY91" s="209" t="s">
        <v>194</v>
      </c>
      <c r="BK91" s="211">
        <f>BK92+SUM(BK93:BK100)</f>
        <v>0</v>
      </c>
    </row>
    <row r="92" s="2" customFormat="1" ht="24.15" customHeight="1">
      <c r="A92" s="39"/>
      <c r="B92" s="40"/>
      <c r="C92" s="214" t="s">
        <v>84</v>
      </c>
      <c r="D92" s="214" t="s">
        <v>197</v>
      </c>
      <c r="E92" s="215" t="s">
        <v>1588</v>
      </c>
      <c r="F92" s="216" t="s">
        <v>1589</v>
      </c>
      <c r="G92" s="217" t="s">
        <v>262</v>
      </c>
      <c r="H92" s="218">
        <v>1</v>
      </c>
      <c r="I92" s="219"/>
      <c r="J92" s="220">
        <f>ROUND(I92*H92,2)</f>
        <v>0</v>
      </c>
      <c r="K92" s="216" t="s">
        <v>200</v>
      </c>
      <c r="L92" s="221"/>
      <c r="M92" s="222" t="s">
        <v>32</v>
      </c>
      <c r="N92" s="223" t="s">
        <v>48</v>
      </c>
      <c r="O92" s="85"/>
      <c r="P92" s="224">
        <f>O92*H92</f>
        <v>0</v>
      </c>
      <c r="Q92" s="224">
        <v>0</v>
      </c>
      <c r="R92" s="224">
        <f>Q92*H92</f>
        <v>0</v>
      </c>
      <c r="S92" s="224">
        <v>0</v>
      </c>
      <c r="T92" s="225">
        <f>S92*H92</f>
        <v>0</v>
      </c>
      <c r="U92" s="39"/>
      <c r="V92" s="39"/>
      <c r="W92" s="39"/>
      <c r="X92" s="39"/>
      <c r="Y92" s="39"/>
      <c r="Z92" s="39"/>
      <c r="AA92" s="39"/>
      <c r="AB92" s="39"/>
      <c r="AC92" s="39"/>
      <c r="AD92" s="39"/>
      <c r="AE92" s="39"/>
      <c r="AR92" s="226" t="s">
        <v>524</v>
      </c>
      <c r="AT92" s="226" t="s">
        <v>197</v>
      </c>
      <c r="AU92" s="226" t="s">
        <v>84</v>
      </c>
      <c r="AY92" s="17" t="s">
        <v>194</v>
      </c>
      <c r="BE92" s="227">
        <f>IF(N92="základní",J92,0)</f>
        <v>0</v>
      </c>
      <c r="BF92" s="227">
        <f>IF(N92="snížená",J92,0)</f>
        <v>0</v>
      </c>
      <c r="BG92" s="227">
        <f>IF(N92="zákl. přenesená",J92,0)</f>
        <v>0</v>
      </c>
      <c r="BH92" s="227">
        <f>IF(N92="sníž. přenesená",J92,0)</f>
        <v>0</v>
      </c>
      <c r="BI92" s="227">
        <f>IF(N92="nulová",J92,0)</f>
        <v>0</v>
      </c>
      <c r="BJ92" s="17" t="s">
        <v>84</v>
      </c>
      <c r="BK92" s="227">
        <f>ROUND(I92*H92,2)</f>
        <v>0</v>
      </c>
      <c r="BL92" s="17" t="s">
        <v>524</v>
      </c>
      <c r="BM92" s="226" t="s">
        <v>1590</v>
      </c>
    </row>
    <row r="93" s="2" customFormat="1" ht="16.5" customHeight="1">
      <c r="A93" s="39"/>
      <c r="B93" s="40"/>
      <c r="C93" s="214" t="s">
        <v>86</v>
      </c>
      <c r="D93" s="214" t="s">
        <v>197</v>
      </c>
      <c r="E93" s="215" t="s">
        <v>846</v>
      </c>
      <c r="F93" s="216" t="s">
        <v>847</v>
      </c>
      <c r="G93" s="217" t="s">
        <v>262</v>
      </c>
      <c r="H93" s="218">
        <v>1</v>
      </c>
      <c r="I93" s="219"/>
      <c r="J93" s="220">
        <f>ROUND(I93*H93,2)</f>
        <v>0</v>
      </c>
      <c r="K93" s="216" t="s">
        <v>200</v>
      </c>
      <c r="L93" s="221"/>
      <c r="M93" s="222" t="s">
        <v>32</v>
      </c>
      <c r="N93" s="223" t="s">
        <v>48</v>
      </c>
      <c r="O93" s="85"/>
      <c r="P93" s="224">
        <f>O93*H93</f>
        <v>0</v>
      </c>
      <c r="Q93" s="224">
        <v>0</v>
      </c>
      <c r="R93" s="224">
        <f>Q93*H93</f>
        <v>0</v>
      </c>
      <c r="S93" s="224">
        <v>0</v>
      </c>
      <c r="T93" s="225">
        <f>S93*H93</f>
        <v>0</v>
      </c>
      <c r="U93" s="39"/>
      <c r="V93" s="39"/>
      <c r="W93" s="39"/>
      <c r="X93" s="39"/>
      <c r="Y93" s="39"/>
      <c r="Z93" s="39"/>
      <c r="AA93" s="39"/>
      <c r="AB93" s="39"/>
      <c r="AC93" s="39"/>
      <c r="AD93" s="39"/>
      <c r="AE93" s="39"/>
      <c r="AR93" s="226" t="s">
        <v>524</v>
      </c>
      <c r="AT93" s="226" t="s">
        <v>197</v>
      </c>
      <c r="AU93" s="226" t="s">
        <v>84</v>
      </c>
      <c r="AY93" s="17" t="s">
        <v>194</v>
      </c>
      <c r="BE93" s="227">
        <f>IF(N93="základní",J93,0)</f>
        <v>0</v>
      </c>
      <c r="BF93" s="227">
        <f>IF(N93="snížená",J93,0)</f>
        <v>0</v>
      </c>
      <c r="BG93" s="227">
        <f>IF(N93="zákl. přenesená",J93,0)</f>
        <v>0</v>
      </c>
      <c r="BH93" s="227">
        <f>IF(N93="sníž. přenesená",J93,0)</f>
        <v>0</v>
      </c>
      <c r="BI93" s="227">
        <f>IF(N93="nulová",J93,0)</f>
        <v>0</v>
      </c>
      <c r="BJ93" s="17" t="s">
        <v>84</v>
      </c>
      <c r="BK93" s="227">
        <f>ROUND(I93*H93,2)</f>
        <v>0</v>
      </c>
      <c r="BL93" s="17" t="s">
        <v>524</v>
      </c>
      <c r="BM93" s="226" t="s">
        <v>1591</v>
      </c>
    </row>
    <row r="94" s="2" customFormat="1">
      <c r="A94" s="39"/>
      <c r="B94" s="40"/>
      <c r="C94" s="41"/>
      <c r="D94" s="230" t="s">
        <v>226</v>
      </c>
      <c r="E94" s="41"/>
      <c r="F94" s="270" t="s">
        <v>1592</v>
      </c>
      <c r="G94" s="41"/>
      <c r="H94" s="41"/>
      <c r="I94" s="271"/>
      <c r="J94" s="41"/>
      <c r="K94" s="41"/>
      <c r="L94" s="45"/>
      <c r="M94" s="272"/>
      <c r="N94" s="273"/>
      <c r="O94" s="85"/>
      <c r="P94" s="85"/>
      <c r="Q94" s="85"/>
      <c r="R94" s="85"/>
      <c r="S94" s="85"/>
      <c r="T94" s="86"/>
      <c r="U94" s="39"/>
      <c r="V94" s="39"/>
      <c r="W94" s="39"/>
      <c r="X94" s="39"/>
      <c r="Y94" s="39"/>
      <c r="Z94" s="39"/>
      <c r="AA94" s="39"/>
      <c r="AB94" s="39"/>
      <c r="AC94" s="39"/>
      <c r="AD94" s="39"/>
      <c r="AE94" s="39"/>
      <c r="AT94" s="17" t="s">
        <v>226</v>
      </c>
      <c r="AU94" s="17" t="s">
        <v>84</v>
      </c>
    </row>
    <row r="95" s="2" customFormat="1" ht="37.8" customHeight="1">
      <c r="A95" s="39"/>
      <c r="B95" s="40"/>
      <c r="C95" s="261" t="s">
        <v>193</v>
      </c>
      <c r="D95" s="261" t="s">
        <v>222</v>
      </c>
      <c r="E95" s="262" t="s">
        <v>1593</v>
      </c>
      <c r="F95" s="263" t="s">
        <v>1594</v>
      </c>
      <c r="G95" s="264" t="s">
        <v>262</v>
      </c>
      <c r="H95" s="265">
        <v>1</v>
      </c>
      <c r="I95" s="266"/>
      <c r="J95" s="267">
        <f>ROUND(I95*H95,2)</f>
        <v>0</v>
      </c>
      <c r="K95" s="263" t="s">
        <v>200</v>
      </c>
      <c r="L95" s="45"/>
      <c r="M95" s="268" t="s">
        <v>32</v>
      </c>
      <c r="N95" s="269" t="s">
        <v>48</v>
      </c>
      <c r="O95" s="85"/>
      <c r="P95" s="224">
        <f>O95*H95</f>
        <v>0</v>
      </c>
      <c r="Q95" s="224">
        <v>0</v>
      </c>
      <c r="R95" s="224">
        <f>Q95*H95</f>
        <v>0</v>
      </c>
      <c r="S95" s="224">
        <v>0</v>
      </c>
      <c r="T95" s="225">
        <f>S95*H95</f>
        <v>0</v>
      </c>
      <c r="U95" s="39"/>
      <c r="V95" s="39"/>
      <c r="W95" s="39"/>
      <c r="X95" s="39"/>
      <c r="Y95" s="39"/>
      <c r="Z95" s="39"/>
      <c r="AA95" s="39"/>
      <c r="AB95" s="39"/>
      <c r="AC95" s="39"/>
      <c r="AD95" s="39"/>
      <c r="AE95" s="39"/>
      <c r="AR95" s="226" t="s">
        <v>208</v>
      </c>
      <c r="AT95" s="226" t="s">
        <v>222</v>
      </c>
      <c r="AU95" s="226" t="s">
        <v>84</v>
      </c>
      <c r="AY95" s="17" t="s">
        <v>194</v>
      </c>
      <c r="BE95" s="227">
        <f>IF(N95="základní",J95,0)</f>
        <v>0</v>
      </c>
      <c r="BF95" s="227">
        <f>IF(N95="snížená",J95,0)</f>
        <v>0</v>
      </c>
      <c r="BG95" s="227">
        <f>IF(N95="zákl. přenesená",J95,0)</f>
        <v>0</v>
      </c>
      <c r="BH95" s="227">
        <f>IF(N95="sníž. přenesená",J95,0)</f>
        <v>0</v>
      </c>
      <c r="BI95" s="227">
        <f>IF(N95="nulová",J95,0)</f>
        <v>0</v>
      </c>
      <c r="BJ95" s="17" t="s">
        <v>84</v>
      </c>
      <c r="BK95" s="227">
        <f>ROUND(I95*H95,2)</f>
        <v>0</v>
      </c>
      <c r="BL95" s="17" t="s">
        <v>208</v>
      </c>
      <c r="BM95" s="226" t="s">
        <v>1595</v>
      </c>
    </row>
    <row r="96" s="2" customFormat="1">
      <c r="A96" s="39"/>
      <c r="B96" s="40"/>
      <c r="C96" s="41"/>
      <c r="D96" s="230" t="s">
        <v>226</v>
      </c>
      <c r="E96" s="41"/>
      <c r="F96" s="270" t="s">
        <v>1592</v>
      </c>
      <c r="G96" s="41"/>
      <c r="H96" s="41"/>
      <c r="I96" s="271"/>
      <c r="J96" s="41"/>
      <c r="K96" s="41"/>
      <c r="L96" s="45"/>
      <c r="M96" s="272"/>
      <c r="N96" s="273"/>
      <c r="O96" s="85"/>
      <c r="P96" s="85"/>
      <c r="Q96" s="85"/>
      <c r="R96" s="85"/>
      <c r="S96" s="85"/>
      <c r="T96" s="86"/>
      <c r="U96" s="39"/>
      <c r="V96" s="39"/>
      <c r="W96" s="39"/>
      <c r="X96" s="39"/>
      <c r="Y96" s="39"/>
      <c r="Z96" s="39"/>
      <c r="AA96" s="39"/>
      <c r="AB96" s="39"/>
      <c r="AC96" s="39"/>
      <c r="AD96" s="39"/>
      <c r="AE96" s="39"/>
      <c r="AT96" s="17" t="s">
        <v>226</v>
      </c>
      <c r="AU96" s="17" t="s">
        <v>84</v>
      </c>
    </row>
    <row r="97" s="2" customFormat="1" ht="24.15" customHeight="1">
      <c r="A97" s="39"/>
      <c r="B97" s="40"/>
      <c r="C97" s="261" t="s">
        <v>208</v>
      </c>
      <c r="D97" s="261" t="s">
        <v>222</v>
      </c>
      <c r="E97" s="262" t="s">
        <v>833</v>
      </c>
      <c r="F97" s="263" t="s">
        <v>834</v>
      </c>
      <c r="G97" s="264" t="s">
        <v>262</v>
      </c>
      <c r="H97" s="265">
        <v>1</v>
      </c>
      <c r="I97" s="266"/>
      <c r="J97" s="267">
        <f>ROUND(I97*H97,2)</f>
        <v>0</v>
      </c>
      <c r="K97" s="263" t="s">
        <v>200</v>
      </c>
      <c r="L97" s="45"/>
      <c r="M97" s="268" t="s">
        <v>32</v>
      </c>
      <c r="N97" s="269" t="s">
        <v>48</v>
      </c>
      <c r="O97" s="85"/>
      <c r="P97" s="224">
        <f>O97*H97</f>
        <v>0</v>
      </c>
      <c r="Q97" s="224">
        <v>0</v>
      </c>
      <c r="R97" s="224">
        <f>Q97*H97</f>
        <v>0</v>
      </c>
      <c r="S97" s="224">
        <v>0</v>
      </c>
      <c r="T97" s="225">
        <f>S97*H97</f>
        <v>0</v>
      </c>
      <c r="U97" s="39"/>
      <c r="V97" s="39"/>
      <c r="W97" s="39"/>
      <c r="X97" s="39"/>
      <c r="Y97" s="39"/>
      <c r="Z97" s="39"/>
      <c r="AA97" s="39"/>
      <c r="AB97" s="39"/>
      <c r="AC97" s="39"/>
      <c r="AD97" s="39"/>
      <c r="AE97" s="39"/>
      <c r="AR97" s="226" t="s">
        <v>208</v>
      </c>
      <c r="AT97" s="226" t="s">
        <v>222</v>
      </c>
      <c r="AU97" s="226" t="s">
        <v>84</v>
      </c>
      <c r="AY97" s="17" t="s">
        <v>194</v>
      </c>
      <c r="BE97" s="227">
        <f>IF(N97="základní",J97,0)</f>
        <v>0</v>
      </c>
      <c r="BF97" s="227">
        <f>IF(N97="snížená",J97,0)</f>
        <v>0</v>
      </c>
      <c r="BG97" s="227">
        <f>IF(N97="zákl. přenesená",J97,0)</f>
        <v>0</v>
      </c>
      <c r="BH97" s="227">
        <f>IF(N97="sníž. přenesená",J97,0)</f>
        <v>0</v>
      </c>
      <c r="BI97" s="227">
        <f>IF(N97="nulová",J97,0)</f>
        <v>0</v>
      </c>
      <c r="BJ97" s="17" t="s">
        <v>84</v>
      </c>
      <c r="BK97" s="227">
        <f>ROUND(I97*H97,2)</f>
        <v>0</v>
      </c>
      <c r="BL97" s="17" t="s">
        <v>208</v>
      </c>
      <c r="BM97" s="226" t="s">
        <v>1596</v>
      </c>
    </row>
    <row r="98" s="2" customFormat="1" ht="16.5" customHeight="1">
      <c r="A98" s="39"/>
      <c r="B98" s="40"/>
      <c r="C98" s="214" t="s">
        <v>221</v>
      </c>
      <c r="D98" s="214" t="s">
        <v>197</v>
      </c>
      <c r="E98" s="215" t="s">
        <v>1597</v>
      </c>
      <c r="F98" s="216" t="s">
        <v>1598</v>
      </c>
      <c r="G98" s="217" t="s">
        <v>262</v>
      </c>
      <c r="H98" s="218">
        <v>1</v>
      </c>
      <c r="I98" s="219"/>
      <c r="J98" s="220">
        <f>ROUND(I98*H98,2)</f>
        <v>0</v>
      </c>
      <c r="K98" s="216" t="s">
        <v>200</v>
      </c>
      <c r="L98" s="221"/>
      <c r="M98" s="222" t="s">
        <v>32</v>
      </c>
      <c r="N98" s="223" t="s">
        <v>48</v>
      </c>
      <c r="O98" s="85"/>
      <c r="P98" s="224">
        <f>O98*H98</f>
        <v>0</v>
      </c>
      <c r="Q98" s="224">
        <v>0</v>
      </c>
      <c r="R98" s="224">
        <f>Q98*H98</f>
        <v>0</v>
      </c>
      <c r="S98" s="224">
        <v>0</v>
      </c>
      <c r="T98" s="225">
        <f>S98*H98</f>
        <v>0</v>
      </c>
      <c r="U98" s="39"/>
      <c r="V98" s="39"/>
      <c r="W98" s="39"/>
      <c r="X98" s="39"/>
      <c r="Y98" s="39"/>
      <c r="Z98" s="39"/>
      <c r="AA98" s="39"/>
      <c r="AB98" s="39"/>
      <c r="AC98" s="39"/>
      <c r="AD98" s="39"/>
      <c r="AE98" s="39"/>
      <c r="AR98" s="226" t="s">
        <v>524</v>
      </c>
      <c r="AT98" s="226" t="s">
        <v>197</v>
      </c>
      <c r="AU98" s="226" t="s">
        <v>84</v>
      </c>
      <c r="AY98" s="17" t="s">
        <v>194</v>
      </c>
      <c r="BE98" s="227">
        <f>IF(N98="základní",J98,0)</f>
        <v>0</v>
      </c>
      <c r="BF98" s="227">
        <f>IF(N98="snížená",J98,0)</f>
        <v>0</v>
      </c>
      <c r="BG98" s="227">
        <f>IF(N98="zákl. přenesená",J98,0)</f>
        <v>0</v>
      </c>
      <c r="BH98" s="227">
        <f>IF(N98="sníž. přenesená",J98,0)</f>
        <v>0</v>
      </c>
      <c r="BI98" s="227">
        <f>IF(N98="nulová",J98,0)</f>
        <v>0</v>
      </c>
      <c r="BJ98" s="17" t="s">
        <v>84</v>
      </c>
      <c r="BK98" s="227">
        <f>ROUND(I98*H98,2)</f>
        <v>0</v>
      </c>
      <c r="BL98" s="17" t="s">
        <v>524</v>
      </c>
      <c r="BM98" s="226" t="s">
        <v>1599</v>
      </c>
    </row>
    <row r="99" s="2" customFormat="1" ht="24.15" customHeight="1">
      <c r="A99" s="39"/>
      <c r="B99" s="40"/>
      <c r="C99" s="261" t="s">
        <v>229</v>
      </c>
      <c r="D99" s="261" t="s">
        <v>222</v>
      </c>
      <c r="E99" s="262" t="s">
        <v>842</v>
      </c>
      <c r="F99" s="263" t="s">
        <v>843</v>
      </c>
      <c r="G99" s="264" t="s">
        <v>262</v>
      </c>
      <c r="H99" s="265">
        <v>1</v>
      </c>
      <c r="I99" s="266"/>
      <c r="J99" s="267">
        <f>ROUND(I99*H99,2)</f>
        <v>0</v>
      </c>
      <c r="K99" s="263" t="s">
        <v>200</v>
      </c>
      <c r="L99" s="45"/>
      <c r="M99" s="268" t="s">
        <v>32</v>
      </c>
      <c r="N99" s="269" t="s">
        <v>48</v>
      </c>
      <c r="O99" s="85"/>
      <c r="P99" s="224">
        <f>O99*H99</f>
        <v>0</v>
      </c>
      <c r="Q99" s="224">
        <v>0</v>
      </c>
      <c r="R99" s="224">
        <f>Q99*H99</f>
        <v>0</v>
      </c>
      <c r="S99" s="224">
        <v>0</v>
      </c>
      <c r="T99" s="225">
        <f>S99*H99</f>
        <v>0</v>
      </c>
      <c r="U99" s="39"/>
      <c r="V99" s="39"/>
      <c r="W99" s="39"/>
      <c r="X99" s="39"/>
      <c r="Y99" s="39"/>
      <c r="Z99" s="39"/>
      <c r="AA99" s="39"/>
      <c r="AB99" s="39"/>
      <c r="AC99" s="39"/>
      <c r="AD99" s="39"/>
      <c r="AE99" s="39"/>
      <c r="AR99" s="226" t="s">
        <v>208</v>
      </c>
      <c r="AT99" s="226" t="s">
        <v>222</v>
      </c>
      <c r="AU99" s="226" t="s">
        <v>84</v>
      </c>
      <c r="AY99" s="17" t="s">
        <v>194</v>
      </c>
      <c r="BE99" s="227">
        <f>IF(N99="základní",J99,0)</f>
        <v>0</v>
      </c>
      <c r="BF99" s="227">
        <f>IF(N99="snížená",J99,0)</f>
        <v>0</v>
      </c>
      <c r="BG99" s="227">
        <f>IF(N99="zákl. přenesená",J99,0)</f>
        <v>0</v>
      </c>
      <c r="BH99" s="227">
        <f>IF(N99="sníž. přenesená",J99,0)</f>
        <v>0</v>
      </c>
      <c r="BI99" s="227">
        <f>IF(N99="nulová",J99,0)</f>
        <v>0</v>
      </c>
      <c r="BJ99" s="17" t="s">
        <v>84</v>
      </c>
      <c r="BK99" s="227">
        <f>ROUND(I99*H99,2)</f>
        <v>0</v>
      </c>
      <c r="BL99" s="17" t="s">
        <v>208</v>
      </c>
      <c r="BM99" s="226" t="s">
        <v>1600</v>
      </c>
    </row>
    <row r="100" s="12" customFormat="1" ht="22.8" customHeight="1">
      <c r="A100" s="12"/>
      <c r="B100" s="198"/>
      <c r="C100" s="199"/>
      <c r="D100" s="200" t="s">
        <v>76</v>
      </c>
      <c r="E100" s="212" t="s">
        <v>1601</v>
      </c>
      <c r="F100" s="212" t="s">
        <v>1602</v>
      </c>
      <c r="G100" s="199"/>
      <c r="H100" s="199"/>
      <c r="I100" s="202"/>
      <c r="J100" s="213">
        <f>BK100</f>
        <v>0</v>
      </c>
      <c r="K100" s="199"/>
      <c r="L100" s="204"/>
      <c r="M100" s="205"/>
      <c r="N100" s="206"/>
      <c r="O100" s="206"/>
      <c r="P100" s="207">
        <f>SUM(P101:P114)</f>
        <v>0</v>
      </c>
      <c r="Q100" s="206"/>
      <c r="R100" s="207">
        <f>SUM(R101:R114)</f>
        <v>0</v>
      </c>
      <c r="S100" s="206"/>
      <c r="T100" s="208">
        <f>SUM(T101:T114)</f>
        <v>0</v>
      </c>
      <c r="U100" s="12"/>
      <c r="V100" s="12"/>
      <c r="W100" s="12"/>
      <c r="X100" s="12"/>
      <c r="Y100" s="12"/>
      <c r="Z100" s="12"/>
      <c r="AA100" s="12"/>
      <c r="AB100" s="12"/>
      <c r="AC100" s="12"/>
      <c r="AD100" s="12"/>
      <c r="AE100" s="12"/>
      <c r="AR100" s="209" t="s">
        <v>208</v>
      </c>
      <c r="AT100" s="210" t="s">
        <v>76</v>
      </c>
      <c r="AU100" s="210" t="s">
        <v>84</v>
      </c>
      <c r="AY100" s="209" t="s">
        <v>194</v>
      </c>
      <c r="BK100" s="211">
        <f>SUM(BK101:BK114)</f>
        <v>0</v>
      </c>
    </row>
    <row r="101" s="2" customFormat="1" ht="16.5" customHeight="1">
      <c r="A101" s="39"/>
      <c r="B101" s="40"/>
      <c r="C101" s="214" t="s">
        <v>234</v>
      </c>
      <c r="D101" s="214" t="s">
        <v>197</v>
      </c>
      <c r="E101" s="215" t="s">
        <v>1603</v>
      </c>
      <c r="F101" s="216" t="s">
        <v>1604</v>
      </c>
      <c r="G101" s="217" t="s">
        <v>262</v>
      </c>
      <c r="H101" s="218">
        <v>1</v>
      </c>
      <c r="I101" s="219"/>
      <c r="J101" s="220">
        <f>ROUND(I101*H101,2)</f>
        <v>0</v>
      </c>
      <c r="K101" s="216" t="s">
        <v>200</v>
      </c>
      <c r="L101" s="221"/>
      <c r="M101" s="222" t="s">
        <v>32</v>
      </c>
      <c r="N101" s="223" t="s">
        <v>48</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201</v>
      </c>
      <c r="AT101" s="226" t="s">
        <v>197</v>
      </c>
      <c r="AU101" s="226" t="s">
        <v>86</v>
      </c>
      <c r="AY101" s="17" t="s">
        <v>194</v>
      </c>
      <c r="BE101" s="227">
        <f>IF(N101="základní",J101,0)</f>
        <v>0</v>
      </c>
      <c r="BF101" s="227">
        <f>IF(N101="snížená",J101,0)</f>
        <v>0</v>
      </c>
      <c r="BG101" s="227">
        <f>IF(N101="zákl. přenesená",J101,0)</f>
        <v>0</v>
      </c>
      <c r="BH101" s="227">
        <f>IF(N101="sníž. přenesená",J101,0)</f>
        <v>0</v>
      </c>
      <c r="BI101" s="227">
        <f>IF(N101="nulová",J101,0)</f>
        <v>0</v>
      </c>
      <c r="BJ101" s="17" t="s">
        <v>84</v>
      </c>
      <c r="BK101" s="227">
        <f>ROUND(I101*H101,2)</f>
        <v>0</v>
      </c>
      <c r="BL101" s="17" t="s">
        <v>202</v>
      </c>
      <c r="BM101" s="226" t="s">
        <v>1605</v>
      </c>
    </row>
    <row r="102" s="2" customFormat="1" ht="16.5" customHeight="1">
      <c r="A102" s="39"/>
      <c r="B102" s="40"/>
      <c r="C102" s="214" t="s">
        <v>239</v>
      </c>
      <c r="D102" s="214" t="s">
        <v>197</v>
      </c>
      <c r="E102" s="215" t="s">
        <v>1606</v>
      </c>
      <c r="F102" s="216" t="s">
        <v>1607</v>
      </c>
      <c r="G102" s="217" t="s">
        <v>262</v>
      </c>
      <c r="H102" s="218">
        <v>1</v>
      </c>
      <c r="I102" s="219"/>
      <c r="J102" s="220">
        <f>ROUND(I102*H102,2)</f>
        <v>0</v>
      </c>
      <c r="K102" s="216" t="s">
        <v>200</v>
      </c>
      <c r="L102" s="221"/>
      <c r="M102" s="222" t="s">
        <v>32</v>
      </c>
      <c r="N102" s="223" t="s">
        <v>48</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201</v>
      </c>
      <c r="AT102" s="226" t="s">
        <v>197</v>
      </c>
      <c r="AU102" s="226" t="s">
        <v>86</v>
      </c>
      <c r="AY102" s="17" t="s">
        <v>194</v>
      </c>
      <c r="BE102" s="227">
        <f>IF(N102="základní",J102,0)</f>
        <v>0</v>
      </c>
      <c r="BF102" s="227">
        <f>IF(N102="snížená",J102,0)</f>
        <v>0</v>
      </c>
      <c r="BG102" s="227">
        <f>IF(N102="zákl. přenesená",J102,0)</f>
        <v>0</v>
      </c>
      <c r="BH102" s="227">
        <f>IF(N102="sníž. přenesená",J102,0)</f>
        <v>0</v>
      </c>
      <c r="BI102" s="227">
        <f>IF(N102="nulová",J102,0)</f>
        <v>0</v>
      </c>
      <c r="BJ102" s="17" t="s">
        <v>84</v>
      </c>
      <c r="BK102" s="227">
        <f>ROUND(I102*H102,2)</f>
        <v>0</v>
      </c>
      <c r="BL102" s="17" t="s">
        <v>202</v>
      </c>
      <c r="BM102" s="226" t="s">
        <v>1608</v>
      </c>
    </row>
    <row r="103" s="2" customFormat="1" ht="24.15" customHeight="1">
      <c r="A103" s="39"/>
      <c r="B103" s="40"/>
      <c r="C103" s="214" t="s">
        <v>244</v>
      </c>
      <c r="D103" s="214" t="s">
        <v>197</v>
      </c>
      <c r="E103" s="215" t="s">
        <v>1609</v>
      </c>
      <c r="F103" s="216" t="s">
        <v>1610</v>
      </c>
      <c r="G103" s="217" t="s">
        <v>262</v>
      </c>
      <c r="H103" s="218">
        <v>20</v>
      </c>
      <c r="I103" s="219"/>
      <c r="J103" s="220">
        <f>ROUND(I103*H103,2)</f>
        <v>0</v>
      </c>
      <c r="K103" s="216" t="s">
        <v>200</v>
      </c>
      <c r="L103" s="221"/>
      <c r="M103" s="222" t="s">
        <v>32</v>
      </c>
      <c r="N103" s="223" t="s">
        <v>48</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524</v>
      </c>
      <c r="AT103" s="226" t="s">
        <v>197</v>
      </c>
      <c r="AU103" s="226" t="s">
        <v>86</v>
      </c>
      <c r="AY103" s="17" t="s">
        <v>194</v>
      </c>
      <c r="BE103" s="227">
        <f>IF(N103="základní",J103,0)</f>
        <v>0</v>
      </c>
      <c r="BF103" s="227">
        <f>IF(N103="snížená",J103,0)</f>
        <v>0</v>
      </c>
      <c r="BG103" s="227">
        <f>IF(N103="zákl. přenesená",J103,0)</f>
        <v>0</v>
      </c>
      <c r="BH103" s="227">
        <f>IF(N103="sníž. přenesená",J103,0)</f>
        <v>0</v>
      </c>
      <c r="BI103" s="227">
        <f>IF(N103="nulová",J103,0)</f>
        <v>0</v>
      </c>
      <c r="BJ103" s="17" t="s">
        <v>84</v>
      </c>
      <c r="BK103" s="227">
        <f>ROUND(I103*H103,2)</f>
        <v>0</v>
      </c>
      <c r="BL103" s="17" t="s">
        <v>524</v>
      </c>
      <c r="BM103" s="226" t="s">
        <v>1611</v>
      </c>
    </row>
    <row r="104" s="2" customFormat="1" ht="24.15" customHeight="1">
      <c r="A104" s="39"/>
      <c r="B104" s="40"/>
      <c r="C104" s="261" t="s">
        <v>249</v>
      </c>
      <c r="D104" s="261" t="s">
        <v>222</v>
      </c>
      <c r="E104" s="262" t="s">
        <v>1612</v>
      </c>
      <c r="F104" s="263" t="s">
        <v>1613</v>
      </c>
      <c r="G104" s="264" t="s">
        <v>262</v>
      </c>
      <c r="H104" s="265">
        <v>20</v>
      </c>
      <c r="I104" s="266"/>
      <c r="J104" s="267">
        <f>ROUND(I104*H104,2)</f>
        <v>0</v>
      </c>
      <c r="K104" s="263" t="s">
        <v>200</v>
      </c>
      <c r="L104" s="45"/>
      <c r="M104" s="268" t="s">
        <v>32</v>
      </c>
      <c r="N104" s="269" t="s">
        <v>48</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208</v>
      </c>
      <c r="AT104" s="226" t="s">
        <v>222</v>
      </c>
      <c r="AU104" s="226" t="s">
        <v>86</v>
      </c>
      <c r="AY104" s="17" t="s">
        <v>194</v>
      </c>
      <c r="BE104" s="227">
        <f>IF(N104="základní",J104,0)</f>
        <v>0</v>
      </c>
      <c r="BF104" s="227">
        <f>IF(N104="snížená",J104,0)</f>
        <v>0</v>
      </c>
      <c r="BG104" s="227">
        <f>IF(N104="zákl. přenesená",J104,0)</f>
        <v>0</v>
      </c>
      <c r="BH104" s="227">
        <f>IF(N104="sníž. přenesená",J104,0)</f>
        <v>0</v>
      </c>
      <c r="BI104" s="227">
        <f>IF(N104="nulová",J104,0)</f>
        <v>0</v>
      </c>
      <c r="BJ104" s="17" t="s">
        <v>84</v>
      </c>
      <c r="BK104" s="227">
        <f>ROUND(I104*H104,2)</f>
        <v>0</v>
      </c>
      <c r="BL104" s="17" t="s">
        <v>208</v>
      </c>
      <c r="BM104" s="226" t="s">
        <v>1614</v>
      </c>
    </row>
    <row r="105" s="2" customFormat="1" ht="37.8" customHeight="1">
      <c r="A105" s="39"/>
      <c r="B105" s="40"/>
      <c r="C105" s="214" t="s">
        <v>254</v>
      </c>
      <c r="D105" s="214" t="s">
        <v>197</v>
      </c>
      <c r="E105" s="215" t="s">
        <v>1615</v>
      </c>
      <c r="F105" s="216" t="s">
        <v>1616</v>
      </c>
      <c r="G105" s="217" t="s">
        <v>262</v>
      </c>
      <c r="H105" s="218">
        <v>1</v>
      </c>
      <c r="I105" s="219"/>
      <c r="J105" s="220">
        <f>ROUND(I105*H105,2)</f>
        <v>0</v>
      </c>
      <c r="K105" s="216" t="s">
        <v>200</v>
      </c>
      <c r="L105" s="221"/>
      <c r="M105" s="222" t="s">
        <v>32</v>
      </c>
      <c r="N105" s="223" t="s">
        <v>48</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524</v>
      </c>
      <c r="AT105" s="226" t="s">
        <v>197</v>
      </c>
      <c r="AU105" s="226" t="s">
        <v>86</v>
      </c>
      <c r="AY105" s="17" t="s">
        <v>194</v>
      </c>
      <c r="BE105" s="227">
        <f>IF(N105="základní",J105,0)</f>
        <v>0</v>
      </c>
      <c r="BF105" s="227">
        <f>IF(N105="snížená",J105,0)</f>
        <v>0</v>
      </c>
      <c r="BG105" s="227">
        <f>IF(N105="zákl. přenesená",J105,0)</f>
        <v>0</v>
      </c>
      <c r="BH105" s="227">
        <f>IF(N105="sníž. přenesená",J105,0)</f>
        <v>0</v>
      </c>
      <c r="BI105" s="227">
        <f>IF(N105="nulová",J105,0)</f>
        <v>0</v>
      </c>
      <c r="BJ105" s="17" t="s">
        <v>84</v>
      </c>
      <c r="BK105" s="227">
        <f>ROUND(I105*H105,2)</f>
        <v>0</v>
      </c>
      <c r="BL105" s="17" t="s">
        <v>524</v>
      </c>
      <c r="BM105" s="226" t="s">
        <v>1617</v>
      </c>
    </row>
    <row r="106" s="2" customFormat="1" ht="24.15" customHeight="1">
      <c r="A106" s="39"/>
      <c r="B106" s="40"/>
      <c r="C106" s="261" t="s">
        <v>259</v>
      </c>
      <c r="D106" s="261" t="s">
        <v>222</v>
      </c>
      <c r="E106" s="262" t="s">
        <v>1618</v>
      </c>
      <c r="F106" s="263" t="s">
        <v>1619</v>
      </c>
      <c r="G106" s="264" t="s">
        <v>262</v>
      </c>
      <c r="H106" s="265">
        <v>1</v>
      </c>
      <c r="I106" s="266"/>
      <c r="J106" s="267">
        <f>ROUND(I106*H106,2)</f>
        <v>0</v>
      </c>
      <c r="K106" s="263" t="s">
        <v>200</v>
      </c>
      <c r="L106" s="45"/>
      <c r="M106" s="268" t="s">
        <v>32</v>
      </c>
      <c r="N106" s="269" t="s">
        <v>48</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208</v>
      </c>
      <c r="AT106" s="226" t="s">
        <v>222</v>
      </c>
      <c r="AU106" s="226" t="s">
        <v>86</v>
      </c>
      <c r="AY106" s="17" t="s">
        <v>194</v>
      </c>
      <c r="BE106" s="227">
        <f>IF(N106="základní",J106,0)</f>
        <v>0</v>
      </c>
      <c r="BF106" s="227">
        <f>IF(N106="snížená",J106,0)</f>
        <v>0</v>
      </c>
      <c r="BG106" s="227">
        <f>IF(N106="zákl. přenesená",J106,0)</f>
        <v>0</v>
      </c>
      <c r="BH106" s="227">
        <f>IF(N106="sníž. přenesená",J106,0)</f>
        <v>0</v>
      </c>
      <c r="BI106" s="227">
        <f>IF(N106="nulová",J106,0)</f>
        <v>0</v>
      </c>
      <c r="BJ106" s="17" t="s">
        <v>84</v>
      </c>
      <c r="BK106" s="227">
        <f>ROUND(I106*H106,2)</f>
        <v>0</v>
      </c>
      <c r="BL106" s="17" t="s">
        <v>208</v>
      </c>
      <c r="BM106" s="226" t="s">
        <v>1620</v>
      </c>
    </row>
    <row r="107" s="2" customFormat="1" ht="16.5" customHeight="1">
      <c r="A107" s="39"/>
      <c r="B107" s="40"/>
      <c r="C107" s="214" t="s">
        <v>265</v>
      </c>
      <c r="D107" s="214" t="s">
        <v>197</v>
      </c>
      <c r="E107" s="215" t="s">
        <v>575</v>
      </c>
      <c r="F107" s="216" t="s">
        <v>576</v>
      </c>
      <c r="G107" s="217" t="s">
        <v>492</v>
      </c>
      <c r="H107" s="218">
        <v>1</v>
      </c>
      <c r="I107" s="219"/>
      <c r="J107" s="220">
        <f>ROUND(I107*H107,2)</f>
        <v>0</v>
      </c>
      <c r="K107" s="216" t="s">
        <v>200</v>
      </c>
      <c r="L107" s="221"/>
      <c r="M107" s="222" t="s">
        <v>32</v>
      </c>
      <c r="N107" s="223" t="s">
        <v>48</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524</v>
      </c>
      <c r="AT107" s="226" t="s">
        <v>197</v>
      </c>
      <c r="AU107" s="226" t="s">
        <v>86</v>
      </c>
      <c r="AY107" s="17" t="s">
        <v>194</v>
      </c>
      <c r="BE107" s="227">
        <f>IF(N107="základní",J107,0)</f>
        <v>0</v>
      </c>
      <c r="BF107" s="227">
        <f>IF(N107="snížená",J107,0)</f>
        <v>0</v>
      </c>
      <c r="BG107" s="227">
        <f>IF(N107="zákl. přenesená",J107,0)</f>
        <v>0</v>
      </c>
      <c r="BH107" s="227">
        <f>IF(N107="sníž. přenesená",J107,0)</f>
        <v>0</v>
      </c>
      <c r="BI107" s="227">
        <f>IF(N107="nulová",J107,0)</f>
        <v>0</v>
      </c>
      <c r="BJ107" s="17" t="s">
        <v>84</v>
      </c>
      <c r="BK107" s="227">
        <f>ROUND(I107*H107,2)</f>
        <v>0</v>
      </c>
      <c r="BL107" s="17" t="s">
        <v>524</v>
      </c>
      <c r="BM107" s="226" t="s">
        <v>1621</v>
      </c>
    </row>
    <row r="108" s="2" customFormat="1" ht="24.15" customHeight="1">
      <c r="A108" s="39"/>
      <c r="B108" s="40"/>
      <c r="C108" s="214" t="s">
        <v>269</v>
      </c>
      <c r="D108" s="214" t="s">
        <v>197</v>
      </c>
      <c r="E108" s="215" t="s">
        <v>1622</v>
      </c>
      <c r="F108" s="216" t="s">
        <v>1623</v>
      </c>
      <c r="G108" s="217" t="s">
        <v>566</v>
      </c>
      <c r="H108" s="218">
        <v>1</v>
      </c>
      <c r="I108" s="219"/>
      <c r="J108" s="220">
        <f>ROUND(I108*H108,2)</f>
        <v>0</v>
      </c>
      <c r="K108" s="216" t="s">
        <v>200</v>
      </c>
      <c r="L108" s="221"/>
      <c r="M108" s="222" t="s">
        <v>32</v>
      </c>
      <c r="N108" s="223" t="s">
        <v>48</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524</v>
      </c>
      <c r="AT108" s="226" t="s">
        <v>197</v>
      </c>
      <c r="AU108" s="226" t="s">
        <v>86</v>
      </c>
      <c r="AY108" s="17" t="s">
        <v>194</v>
      </c>
      <c r="BE108" s="227">
        <f>IF(N108="základní",J108,0)</f>
        <v>0</v>
      </c>
      <c r="BF108" s="227">
        <f>IF(N108="snížená",J108,0)</f>
        <v>0</v>
      </c>
      <c r="BG108" s="227">
        <f>IF(N108="zákl. přenesená",J108,0)</f>
        <v>0</v>
      </c>
      <c r="BH108" s="227">
        <f>IF(N108="sníž. přenesená",J108,0)</f>
        <v>0</v>
      </c>
      <c r="BI108" s="227">
        <f>IF(N108="nulová",J108,0)</f>
        <v>0</v>
      </c>
      <c r="BJ108" s="17" t="s">
        <v>84</v>
      </c>
      <c r="BK108" s="227">
        <f>ROUND(I108*H108,2)</f>
        <v>0</v>
      </c>
      <c r="BL108" s="17" t="s">
        <v>524</v>
      </c>
      <c r="BM108" s="226" t="s">
        <v>1624</v>
      </c>
    </row>
    <row r="109" s="2" customFormat="1" ht="24.15" customHeight="1">
      <c r="A109" s="39"/>
      <c r="B109" s="40"/>
      <c r="C109" s="261" t="s">
        <v>8</v>
      </c>
      <c r="D109" s="261" t="s">
        <v>222</v>
      </c>
      <c r="E109" s="262" t="s">
        <v>610</v>
      </c>
      <c r="F109" s="263" t="s">
        <v>611</v>
      </c>
      <c r="G109" s="264" t="s">
        <v>262</v>
      </c>
      <c r="H109" s="265">
        <v>1</v>
      </c>
      <c r="I109" s="266"/>
      <c r="J109" s="267">
        <f>ROUND(I109*H109,2)</f>
        <v>0</v>
      </c>
      <c r="K109" s="263" t="s">
        <v>200</v>
      </c>
      <c r="L109" s="45"/>
      <c r="M109" s="268" t="s">
        <v>32</v>
      </c>
      <c r="N109" s="269" t="s">
        <v>48</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208</v>
      </c>
      <c r="AT109" s="226" t="s">
        <v>222</v>
      </c>
      <c r="AU109" s="226" t="s">
        <v>86</v>
      </c>
      <c r="AY109" s="17" t="s">
        <v>194</v>
      </c>
      <c r="BE109" s="227">
        <f>IF(N109="základní",J109,0)</f>
        <v>0</v>
      </c>
      <c r="BF109" s="227">
        <f>IF(N109="snížená",J109,0)</f>
        <v>0</v>
      </c>
      <c r="BG109" s="227">
        <f>IF(N109="zákl. přenesená",J109,0)</f>
        <v>0</v>
      </c>
      <c r="BH109" s="227">
        <f>IF(N109="sníž. přenesená",J109,0)</f>
        <v>0</v>
      </c>
      <c r="BI109" s="227">
        <f>IF(N109="nulová",J109,0)</f>
        <v>0</v>
      </c>
      <c r="BJ109" s="17" t="s">
        <v>84</v>
      </c>
      <c r="BK109" s="227">
        <f>ROUND(I109*H109,2)</f>
        <v>0</v>
      </c>
      <c r="BL109" s="17" t="s">
        <v>208</v>
      </c>
      <c r="BM109" s="226" t="s">
        <v>1625</v>
      </c>
    </row>
    <row r="110" s="2" customFormat="1" ht="16.5" customHeight="1">
      <c r="A110" s="39"/>
      <c r="B110" s="40"/>
      <c r="C110" s="214" t="s">
        <v>279</v>
      </c>
      <c r="D110" s="214" t="s">
        <v>197</v>
      </c>
      <c r="E110" s="215" t="s">
        <v>1626</v>
      </c>
      <c r="F110" s="216" t="s">
        <v>1627</v>
      </c>
      <c r="G110" s="217" t="s">
        <v>262</v>
      </c>
      <c r="H110" s="218">
        <v>1</v>
      </c>
      <c r="I110" s="219"/>
      <c r="J110" s="220">
        <f>ROUND(I110*H110,2)</f>
        <v>0</v>
      </c>
      <c r="K110" s="216" t="s">
        <v>200</v>
      </c>
      <c r="L110" s="221"/>
      <c r="M110" s="222" t="s">
        <v>32</v>
      </c>
      <c r="N110" s="223" t="s">
        <v>48</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524</v>
      </c>
      <c r="AT110" s="226" t="s">
        <v>197</v>
      </c>
      <c r="AU110" s="226" t="s">
        <v>86</v>
      </c>
      <c r="AY110" s="17" t="s">
        <v>194</v>
      </c>
      <c r="BE110" s="227">
        <f>IF(N110="základní",J110,0)</f>
        <v>0</v>
      </c>
      <c r="BF110" s="227">
        <f>IF(N110="snížená",J110,0)</f>
        <v>0</v>
      </c>
      <c r="BG110" s="227">
        <f>IF(N110="zákl. přenesená",J110,0)</f>
        <v>0</v>
      </c>
      <c r="BH110" s="227">
        <f>IF(N110="sníž. přenesená",J110,0)</f>
        <v>0</v>
      </c>
      <c r="BI110" s="227">
        <f>IF(N110="nulová",J110,0)</f>
        <v>0</v>
      </c>
      <c r="BJ110" s="17" t="s">
        <v>84</v>
      </c>
      <c r="BK110" s="227">
        <f>ROUND(I110*H110,2)</f>
        <v>0</v>
      </c>
      <c r="BL110" s="17" t="s">
        <v>524</v>
      </c>
      <c r="BM110" s="226" t="s">
        <v>1628</v>
      </c>
    </row>
    <row r="111" s="2" customFormat="1" ht="24.15" customHeight="1">
      <c r="A111" s="39"/>
      <c r="B111" s="40"/>
      <c r="C111" s="261" t="s">
        <v>283</v>
      </c>
      <c r="D111" s="261" t="s">
        <v>222</v>
      </c>
      <c r="E111" s="262" t="s">
        <v>1629</v>
      </c>
      <c r="F111" s="263" t="s">
        <v>1630</v>
      </c>
      <c r="G111" s="264" t="s">
        <v>262</v>
      </c>
      <c r="H111" s="265">
        <v>1</v>
      </c>
      <c r="I111" s="266"/>
      <c r="J111" s="267">
        <f>ROUND(I111*H111,2)</f>
        <v>0</v>
      </c>
      <c r="K111" s="263" t="s">
        <v>200</v>
      </c>
      <c r="L111" s="45"/>
      <c r="M111" s="268" t="s">
        <v>32</v>
      </c>
      <c r="N111" s="269" t="s">
        <v>48</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208</v>
      </c>
      <c r="AT111" s="226" t="s">
        <v>222</v>
      </c>
      <c r="AU111" s="226" t="s">
        <v>86</v>
      </c>
      <c r="AY111" s="17" t="s">
        <v>194</v>
      </c>
      <c r="BE111" s="227">
        <f>IF(N111="základní",J111,0)</f>
        <v>0</v>
      </c>
      <c r="BF111" s="227">
        <f>IF(N111="snížená",J111,0)</f>
        <v>0</v>
      </c>
      <c r="BG111" s="227">
        <f>IF(N111="zákl. přenesená",J111,0)</f>
        <v>0</v>
      </c>
      <c r="BH111" s="227">
        <f>IF(N111="sníž. přenesená",J111,0)</f>
        <v>0</v>
      </c>
      <c r="BI111" s="227">
        <f>IF(N111="nulová",J111,0)</f>
        <v>0</v>
      </c>
      <c r="BJ111" s="17" t="s">
        <v>84</v>
      </c>
      <c r="BK111" s="227">
        <f>ROUND(I111*H111,2)</f>
        <v>0</v>
      </c>
      <c r="BL111" s="17" t="s">
        <v>208</v>
      </c>
      <c r="BM111" s="226" t="s">
        <v>1631</v>
      </c>
    </row>
    <row r="112" s="2" customFormat="1" ht="16.5" customHeight="1">
      <c r="A112" s="39"/>
      <c r="B112" s="40"/>
      <c r="C112" s="261" t="s">
        <v>287</v>
      </c>
      <c r="D112" s="261" t="s">
        <v>222</v>
      </c>
      <c r="E112" s="262" t="s">
        <v>1632</v>
      </c>
      <c r="F112" s="263" t="s">
        <v>1633</v>
      </c>
      <c r="G112" s="264" t="s">
        <v>262</v>
      </c>
      <c r="H112" s="265">
        <v>1</v>
      </c>
      <c r="I112" s="266"/>
      <c r="J112" s="267">
        <f>ROUND(I112*H112,2)</f>
        <v>0</v>
      </c>
      <c r="K112" s="263" t="s">
        <v>200</v>
      </c>
      <c r="L112" s="45"/>
      <c r="M112" s="268" t="s">
        <v>32</v>
      </c>
      <c r="N112" s="269" t="s">
        <v>48</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279</v>
      </c>
      <c r="AT112" s="226" t="s">
        <v>222</v>
      </c>
      <c r="AU112" s="226" t="s">
        <v>86</v>
      </c>
      <c r="AY112" s="17" t="s">
        <v>194</v>
      </c>
      <c r="BE112" s="227">
        <f>IF(N112="základní",J112,0)</f>
        <v>0</v>
      </c>
      <c r="BF112" s="227">
        <f>IF(N112="snížená",J112,0)</f>
        <v>0</v>
      </c>
      <c r="BG112" s="227">
        <f>IF(N112="zákl. přenesená",J112,0)</f>
        <v>0</v>
      </c>
      <c r="BH112" s="227">
        <f>IF(N112="sníž. přenesená",J112,0)</f>
        <v>0</v>
      </c>
      <c r="BI112" s="227">
        <f>IF(N112="nulová",J112,0)</f>
        <v>0</v>
      </c>
      <c r="BJ112" s="17" t="s">
        <v>84</v>
      </c>
      <c r="BK112" s="227">
        <f>ROUND(I112*H112,2)</f>
        <v>0</v>
      </c>
      <c r="BL112" s="17" t="s">
        <v>279</v>
      </c>
      <c r="BM112" s="226" t="s">
        <v>1634</v>
      </c>
    </row>
    <row r="113" s="2" customFormat="1" ht="16.5" customHeight="1">
      <c r="A113" s="39"/>
      <c r="B113" s="40"/>
      <c r="C113" s="214" t="s">
        <v>291</v>
      </c>
      <c r="D113" s="214" t="s">
        <v>197</v>
      </c>
      <c r="E113" s="215" t="s">
        <v>546</v>
      </c>
      <c r="F113" s="216" t="s">
        <v>547</v>
      </c>
      <c r="G113" s="217" t="s">
        <v>262</v>
      </c>
      <c r="H113" s="218">
        <v>1</v>
      </c>
      <c r="I113" s="219"/>
      <c r="J113" s="220">
        <f>ROUND(I113*H113,2)</f>
        <v>0</v>
      </c>
      <c r="K113" s="216" t="s">
        <v>200</v>
      </c>
      <c r="L113" s="221"/>
      <c r="M113" s="222" t="s">
        <v>32</v>
      </c>
      <c r="N113" s="223" t="s">
        <v>48</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201</v>
      </c>
      <c r="AT113" s="226" t="s">
        <v>197</v>
      </c>
      <c r="AU113" s="226" t="s">
        <v>86</v>
      </c>
      <c r="AY113" s="17" t="s">
        <v>194</v>
      </c>
      <c r="BE113" s="227">
        <f>IF(N113="základní",J113,0)</f>
        <v>0</v>
      </c>
      <c r="BF113" s="227">
        <f>IF(N113="snížená",J113,0)</f>
        <v>0</v>
      </c>
      <c r="BG113" s="227">
        <f>IF(N113="zákl. přenesená",J113,0)</f>
        <v>0</v>
      </c>
      <c r="BH113" s="227">
        <f>IF(N113="sníž. přenesená",J113,0)</f>
        <v>0</v>
      </c>
      <c r="BI113" s="227">
        <f>IF(N113="nulová",J113,0)</f>
        <v>0</v>
      </c>
      <c r="BJ113" s="17" t="s">
        <v>84</v>
      </c>
      <c r="BK113" s="227">
        <f>ROUND(I113*H113,2)</f>
        <v>0</v>
      </c>
      <c r="BL113" s="17" t="s">
        <v>202</v>
      </c>
      <c r="BM113" s="226" t="s">
        <v>1635</v>
      </c>
    </row>
    <row r="114" s="2" customFormat="1" ht="16.5" customHeight="1">
      <c r="A114" s="39"/>
      <c r="B114" s="40"/>
      <c r="C114" s="261" t="s">
        <v>152</v>
      </c>
      <c r="D114" s="261" t="s">
        <v>222</v>
      </c>
      <c r="E114" s="262" t="s">
        <v>550</v>
      </c>
      <c r="F114" s="263" t="s">
        <v>551</v>
      </c>
      <c r="G114" s="264" t="s">
        <v>262</v>
      </c>
      <c r="H114" s="265">
        <v>1</v>
      </c>
      <c r="I114" s="266"/>
      <c r="J114" s="267">
        <f>ROUND(I114*H114,2)</f>
        <v>0</v>
      </c>
      <c r="K114" s="263" t="s">
        <v>200</v>
      </c>
      <c r="L114" s="45"/>
      <c r="M114" s="268" t="s">
        <v>32</v>
      </c>
      <c r="N114" s="269" t="s">
        <v>48</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84</v>
      </c>
      <c r="AT114" s="226" t="s">
        <v>222</v>
      </c>
      <c r="AU114" s="226" t="s">
        <v>86</v>
      </c>
      <c r="AY114" s="17" t="s">
        <v>194</v>
      </c>
      <c r="BE114" s="227">
        <f>IF(N114="základní",J114,0)</f>
        <v>0</v>
      </c>
      <c r="BF114" s="227">
        <f>IF(N114="snížená",J114,0)</f>
        <v>0</v>
      </c>
      <c r="BG114" s="227">
        <f>IF(N114="zákl. přenesená",J114,0)</f>
        <v>0</v>
      </c>
      <c r="BH114" s="227">
        <f>IF(N114="sníž. přenesená",J114,0)</f>
        <v>0</v>
      </c>
      <c r="BI114" s="227">
        <f>IF(N114="nulová",J114,0)</f>
        <v>0</v>
      </c>
      <c r="BJ114" s="17" t="s">
        <v>84</v>
      </c>
      <c r="BK114" s="227">
        <f>ROUND(I114*H114,2)</f>
        <v>0</v>
      </c>
      <c r="BL114" s="17" t="s">
        <v>84</v>
      </c>
      <c r="BM114" s="226" t="s">
        <v>1636</v>
      </c>
    </row>
    <row r="115" s="12" customFormat="1" ht="25.92" customHeight="1">
      <c r="A115" s="12"/>
      <c r="B115" s="198"/>
      <c r="C115" s="199"/>
      <c r="D115" s="200" t="s">
        <v>76</v>
      </c>
      <c r="E115" s="201" t="s">
        <v>1637</v>
      </c>
      <c r="F115" s="201" t="s">
        <v>1638</v>
      </c>
      <c r="G115" s="199"/>
      <c r="H115" s="199"/>
      <c r="I115" s="202"/>
      <c r="J115" s="203">
        <f>BK115</f>
        <v>0</v>
      </c>
      <c r="K115" s="199"/>
      <c r="L115" s="204"/>
      <c r="M115" s="205"/>
      <c r="N115" s="206"/>
      <c r="O115" s="206"/>
      <c r="P115" s="207">
        <f>P116</f>
        <v>0</v>
      </c>
      <c r="Q115" s="206"/>
      <c r="R115" s="207">
        <f>R116</f>
        <v>0</v>
      </c>
      <c r="S115" s="206"/>
      <c r="T115" s="208">
        <f>T116</f>
        <v>0</v>
      </c>
      <c r="U115" s="12"/>
      <c r="V115" s="12"/>
      <c r="W115" s="12"/>
      <c r="X115" s="12"/>
      <c r="Y115" s="12"/>
      <c r="Z115" s="12"/>
      <c r="AA115" s="12"/>
      <c r="AB115" s="12"/>
      <c r="AC115" s="12"/>
      <c r="AD115" s="12"/>
      <c r="AE115" s="12"/>
      <c r="AR115" s="209" t="s">
        <v>84</v>
      </c>
      <c r="AT115" s="210" t="s">
        <v>76</v>
      </c>
      <c r="AU115" s="210" t="s">
        <v>77</v>
      </c>
      <c r="AY115" s="209" t="s">
        <v>194</v>
      </c>
      <c r="BK115" s="211">
        <f>BK116</f>
        <v>0</v>
      </c>
    </row>
    <row r="116" s="12" customFormat="1" ht="22.8" customHeight="1">
      <c r="A116" s="12"/>
      <c r="B116" s="198"/>
      <c r="C116" s="199"/>
      <c r="D116" s="200" t="s">
        <v>76</v>
      </c>
      <c r="E116" s="212" t="s">
        <v>1639</v>
      </c>
      <c r="F116" s="212" t="s">
        <v>1640</v>
      </c>
      <c r="G116" s="199"/>
      <c r="H116" s="199"/>
      <c r="I116" s="202"/>
      <c r="J116" s="213">
        <f>BK116</f>
        <v>0</v>
      </c>
      <c r="K116" s="199"/>
      <c r="L116" s="204"/>
      <c r="M116" s="205"/>
      <c r="N116" s="206"/>
      <c r="O116" s="206"/>
      <c r="P116" s="207">
        <f>SUM(P117:P124)</f>
        <v>0</v>
      </c>
      <c r="Q116" s="206"/>
      <c r="R116" s="207">
        <f>SUM(R117:R124)</f>
        <v>0</v>
      </c>
      <c r="S116" s="206"/>
      <c r="T116" s="208">
        <f>SUM(T117:T124)</f>
        <v>0</v>
      </c>
      <c r="U116" s="12"/>
      <c r="V116" s="12"/>
      <c r="W116" s="12"/>
      <c r="X116" s="12"/>
      <c r="Y116" s="12"/>
      <c r="Z116" s="12"/>
      <c r="AA116" s="12"/>
      <c r="AB116" s="12"/>
      <c r="AC116" s="12"/>
      <c r="AD116" s="12"/>
      <c r="AE116" s="12"/>
      <c r="AR116" s="209" t="s">
        <v>84</v>
      </c>
      <c r="AT116" s="210" t="s">
        <v>76</v>
      </c>
      <c r="AU116" s="210" t="s">
        <v>84</v>
      </c>
      <c r="AY116" s="209" t="s">
        <v>194</v>
      </c>
      <c r="BK116" s="211">
        <f>SUM(BK117:BK124)</f>
        <v>0</v>
      </c>
    </row>
    <row r="117" s="2" customFormat="1" ht="16.5" customHeight="1">
      <c r="A117" s="39"/>
      <c r="B117" s="40"/>
      <c r="C117" s="261" t="s">
        <v>7</v>
      </c>
      <c r="D117" s="261" t="s">
        <v>222</v>
      </c>
      <c r="E117" s="262" t="s">
        <v>1641</v>
      </c>
      <c r="F117" s="263" t="s">
        <v>1642</v>
      </c>
      <c r="G117" s="264" t="s">
        <v>262</v>
      </c>
      <c r="H117" s="265">
        <v>4</v>
      </c>
      <c r="I117" s="266"/>
      <c r="J117" s="267">
        <f>ROUND(I117*H117,2)</f>
        <v>0</v>
      </c>
      <c r="K117" s="263" t="s">
        <v>200</v>
      </c>
      <c r="L117" s="45"/>
      <c r="M117" s="268" t="s">
        <v>32</v>
      </c>
      <c r="N117" s="269" t="s">
        <v>48</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208</v>
      </c>
      <c r="AT117" s="226" t="s">
        <v>222</v>
      </c>
      <c r="AU117" s="226" t="s">
        <v>86</v>
      </c>
      <c r="AY117" s="17" t="s">
        <v>194</v>
      </c>
      <c r="BE117" s="227">
        <f>IF(N117="základní",J117,0)</f>
        <v>0</v>
      </c>
      <c r="BF117" s="227">
        <f>IF(N117="snížená",J117,0)</f>
        <v>0</v>
      </c>
      <c r="BG117" s="227">
        <f>IF(N117="zákl. přenesená",J117,0)</f>
        <v>0</v>
      </c>
      <c r="BH117" s="227">
        <f>IF(N117="sníž. přenesená",J117,0)</f>
        <v>0</v>
      </c>
      <c r="BI117" s="227">
        <f>IF(N117="nulová",J117,0)</f>
        <v>0</v>
      </c>
      <c r="BJ117" s="17" t="s">
        <v>84</v>
      </c>
      <c r="BK117" s="227">
        <f>ROUND(I117*H117,2)</f>
        <v>0</v>
      </c>
      <c r="BL117" s="17" t="s">
        <v>208</v>
      </c>
      <c r="BM117" s="226" t="s">
        <v>1643</v>
      </c>
    </row>
    <row r="118" s="2" customFormat="1" ht="16.5" customHeight="1">
      <c r="A118" s="39"/>
      <c r="B118" s="40"/>
      <c r="C118" s="261" t="s">
        <v>304</v>
      </c>
      <c r="D118" s="261" t="s">
        <v>222</v>
      </c>
      <c r="E118" s="262" t="s">
        <v>1644</v>
      </c>
      <c r="F118" s="263" t="s">
        <v>1645</v>
      </c>
      <c r="G118" s="264" t="s">
        <v>262</v>
      </c>
      <c r="H118" s="265">
        <v>2</v>
      </c>
      <c r="I118" s="266"/>
      <c r="J118" s="267">
        <f>ROUND(I118*H118,2)</f>
        <v>0</v>
      </c>
      <c r="K118" s="263" t="s">
        <v>200</v>
      </c>
      <c r="L118" s="45"/>
      <c r="M118" s="268" t="s">
        <v>32</v>
      </c>
      <c r="N118" s="269" t="s">
        <v>48</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208</v>
      </c>
      <c r="AT118" s="226" t="s">
        <v>222</v>
      </c>
      <c r="AU118" s="226" t="s">
        <v>86</v>
      </c>
      <c r="AY118" s="17" t="s">
        <v>194</v>
      </c>
      <c r="BE118" s="227">
        <f>IF(N118="základní",J118,0)</f>
        <v>0</v>
      </c>
      <c r="BF118" s="227">
        <f>IF(N118="snížená",J118,0)</f>
        <v>0</v>
      </c>
      <c r="BG118" s="227">
        <f>IF(N118="zákl. přenesená",J118,0)</f>
        <v>0</v>
      </c>
      <c r="BH118" s="227">
        <f>IF(N118="sníž. přenesená",J118,0)</f>
        <v>0</v>
      </c>
      <c r="BI118" s="227">
        <f>IF(N118="nulová",J118,0)</f>
        <v>0</v>
      </c>
      <c r="BJ118" s="17" t="s">
        <v>84</v>
      </c>
      <c r="BK118" s="227">
        <f>ROUND(I118*H118,2)</f>
        <v>0</v>
      </c>
      <c r="BL118" s="17" t="s">
        <v>208</v>
      </c>
      <c r="BM118" s="226" t="s">
        <v>1646</v>
      </c>
    </row>
    <row r="119" s="2" customFormat="1" ht="44.25" customHeight="1">
      <c r="A119" s="39"/>
      <c r="B119" s="40"/>
      <c r="C119" s="261" t="s">
        <v>311</v>
      </c>
      <c r="D119" s="261" t="s">
        <v>222</v>
      </c>
      <c r="E119" s="262" t="s">
        <v>1647</v>
      </c>
      <c r="F119" s="263" t="s">
        <v>1648</v>
      </c>
      <c r="G119" s="264" t="s">
        <v>262</v>
      </c>
      <c r="H119" s="265">
        <v>1</v>
      </c>
      <c r="I119" s="266"/>
      <c r="J119" s="267">
        <f>ROUND(I119*H119,2)</f>
        <v>0</v>
      </c>
      <c r="K119" s="263" t="s">
        <v>200</v>
      </c>
      <c r="L119" s="45"/>
      <c r="M119" s="268" t="s">
        <v>32</v>
      </c>
      <c r="N119" s="269" t="s">
        <v>48</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208</v>
      </c>
      <c r="AT119" s="226" t="s">
        <v>222</v>
      </c>
      <c r="AU119" s="226" t="s">
        <v>86</v>
      </c>
      <c r="AY119" s="17" t="s">
        <v>194</v>
      </c>
      <c r="BE119" s="227">
        <f>IF(N119="základní",J119,0)</f>
        <v>0</v>
      </c>
      <c r="BF119" s="227">
        <f>IF(N119="snížená",J119,0)</f>
        <v>0</v>
      </c>
      <c r="BG119" s="227">
        <f>IF(N119="zákl. přenesená",J119,0)</f>
        <v>0</v>
      </c>
      <c r="BH119" s="227">
        <f>IF(N119="sníž. přenesená",J119,0)</f>
        <v>0</v>
      </c>
      <c r="BI119" s="227">
        <f>IF(N119="nulová",J119,0)</f>
        <v>0</v>
      </c>
      <c r="BJ119" s="17" t="s">
        <v>84</v>
      </c>
      <c r="BK119" s="227">
        <f>ROUND(I119*H119,2)</f>
        <v>0</v>
      </c>
      <c r="BL119" s="17" t="s">
        <v>208</v>
      </c>
      <c r="BM119" s="226" t="s">
        <v>1649</v>
      </c>
    </row>
    <row r="120" s="2" customFormat="1" ht="44.25" customHeight="1">
      <c r="A120" s="39"/>
      <c r="B120" s="40"/>
      <c r="C120" s="261" t="s">
        <v>316</v>
      </c>
      <c r="D120" s="261" t="s">
        <v>222</v>
      </c>
      <c r="E120" s="262" t="s">
        <v>1650</v>
      </c>
      <c r="F120" s="263" t="s">
        <v>1651</v>
      </c>
      <c r="G120" s="264" t="s">
        <v>262</v>
      </c>
      <c r="H120" s="265">
        <v>1</v>
      </c>
      <c r="I120" s="266"/>
      <c r="J120" s="267">
        <f>ROUND(I120*H120,2)</f>
        <v>0</v>
      </c>
      <c r="K120" s="263" t="s">
        <v>200</v>
      </c>
      <c r="L120" s="45"/>
      <c r="M120" s="268" t="s">
        <v>32</v>
      </c>
      <c r="N120" s="269" t="s">
        <v>48</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208</v>
      </c>
      <c r="AT120" s="226" t="s">
        <v>222</v>
      </c>
      <c r="AU120" s="226" t="s">
        <v>86</v>
      </c>
      <c r="AY120" s="17" t="s">
        <v>194</v>
      </c>
      <c r="BE120" s="227">
        <f>IF(N120="základní",J120,0)</f>
        <v>0</v>
      </c>
      <c r="BF120" s="227">
        <f>IF(N120="snížená",J120,0)</f>
        <v>0</v>
      </c>
      <c r="BG120" s="227">
        <f>IF(N120="zákl. přenesená",J120,0)</f>
        <v>0</v>
      </c>
      <c r="BH120" s="227">
        <f>IF(N120="sníž. přenesená",J120,0)</f>
        <v>0</v>
      </c>
      <c r="BI120" s="227">
        <f>IF(N120="nulová",J120,0)</f>
        <v>0</v>
      </c>
      <c r="BJ120" s="17" t="s">
        <v>84</v>
      </c>
      <c r="BK120" s="227">
        <f>ROUND(I120*H120,2)</f>
        <v>0</v>
      </c>
      <c r="BL120" s="17" t="s">
        <v>208</v>
      </c>
      <c r="BM120" s="226" t="s">
        <v>1652</v>
      </c>
    </row>
    <row r="121" s="2" customFormat="1" ht="16.5" customHeight="1">
      <c r="A121" s="39"/>
      <c r="B121" s="40"/>
      <c r="C121" s="261" t="s">
        <v>322</v>
      </c>
      <c r="D121" s="261" t="s">
        <v>222</v>
      </c>
      <c r="E121" s="262" t="s">
        <v>1653</v>
      </c>
      <c r="F121" s="263" t="s">
        <v>1654</v>
      </c>
      <c r="G121" s="264" t="s">
        <v>262</v>
      </c>
      <c r="H121" s="265">
        <v>2</v>
      </c>
      <c r="I121" s="266"/>
      <c r="J121" s="267">
        <f>ROUND(I121*H121,2)</f>
        <v>0</v>
      </c>
      <c r="K121" s="263" t="s">
        <v>200</v>
      </c>
      <c r="L121" s="45"/>
      <c r="M121" s="268" t="s">
        <v>32</v>
      </c>
      <c r="N121" s="269" t="s">
        <v>48</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208</v>
      </c>
      <c r="AT121" s="226" t="s">
        <v>222</v>
      </c>
      <c r="AU121" s="226" t="s">
        <v>86</v>
      </c>
      <c r="AY121" s="17" t="s">
        <v>194</v>
      </c>
      <c r="BE121" s="227">
        <f>IF(N121="základní",J121,0)</f>
        <v>0</v>
      </c>
      <c r="BF121" s="227">
        <f>IF(N121="snížená",J121,0)</f>
        <v>0</v>
      </c>
      <c r="BG121" s="227">
        <f>IF(N121="zákl. přenesená",J121,0)</f>
        <v>0</v>
      </c>
      <c r="BH121" s="227">
        <f>IF(N121="sníž. přenesená",J121,0)</f>
        <v>0</v>
      </c>
      <c r="BI121" s="227">
        <f>IF(N121="nulová",J121,0)</f>
        <v>0</v>
      </c>
      <c r="BJ121" s="17" t="s">
        <v>84</v>
      </c>
      <c r="BK121" s="227">
        <f>ROUND(I121*H121,2)</f>
        <v>0</v>
      </c>
      <c r="BL121" s="17" t="s">
        <v>208</v>
      </c>
      <c r="BM121" s="226" t="s">
        <v>1655</v>
      </c>
    </row>
    <row r="122" s="2" customFormat="1" ht="37.8" customHeight="1">
      <c r="A122" s="39"/>
      <c r="B122" s="40"/>
      <c r="C122" s="261" t="s">
        <v>336</v>
      </c>
      <c r="D122" s="261" t="s">
        <v>222</v>
      </c>
      <c r="E122" s="262" t="s">
        <v>1656</v>
      </c>
      <c r="F122" s="263" t="s">
        <v>1657</v>
      </c>
      <c r="G122" s="264" t="s">
        <v>262</v>
      </c>
      <c r="H122" s="265">
        <v>1</v>
      </c>
      <c r="I122" s="266"/>
      <c r="J122" s="267">
        <f>ROUND(I122*H122,2)</f>
        <v>0</v>
      </c>
      <c r="K122" s="263" t="s">
        <v>200</v>
      </c>
      <c r="L122" s="45"/>
      <c r="M122" s="268" t="s">
        <v>32</v>
      </c>
      <c r="N122" s="269" t="s">
        <v>48</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208</v>
      </c>
      <c r="AT122" s="226" t="s">
        <v>222</v>
      </c>
      <c r="AU122" s="226" t="s">
        <v>86</v>
      </c>
      <c r="AY122" s="17" t="s">
        <v>194</v>
      </c>
      <c r="BE122" s="227">
        <f>IF(N122="základní",J122,0)</f>
        <v>0</v>
      </c>
      <c r="BF122" s="227">
        <f>IF(N122="snížená",J122,0)</f>
        <v>0</v>
      </c>
      <c r="BG122" s="227">
        <f>IF(N122="zákl. přenesená",J122,0)</f>
        <v>0</v>
      </c>
      <c r="BH122" s="227">
        <f>IF(N122="sníž. přenesená",J122,0)</f>
        <v>0</v>
      </c>
      <c r="BI122" s="227">
        <f>IF(N122="nulová",J122,0)</f>
        <v>0</v>
      </c>
      <c r="BJ122" s="17" t="s">
        <v>84</v>
      </c>
      <c r="BK122" s="227">
        <f>ROUND(I122*H122,2)</f>
        <v>0</v>
      </c>
      <c r="BL122" s="17" t="s">
        <v>208</v>
      </c>
      <c r="BM122" s="226" t="s">
        <v>1658</v>
      </c>
    </row>
    <row r="123" s="2" customFormat="1" ht="16.5" customHeight="1">
      <c r="A123" s="39"/>
      <c r="B123" s="40"/>
      <c r="C123" s="261" t="s">
        <v>340</v>
      </c>
      <c r="D123" s="261" t="s">
        <v>222</v>
      </c>
      <c r="E123" s="262" t="s">
        <v>880</v>
      </c>
      <c r="F123" s="263" t="s">
        <v>881</v>
      </c>
      <c r="G123" s="264" t="s">
        <v>262</v>
      </c>
      <c r="H123" s="265">
        <v>3</v>
      </c>
      <c r="I123" s="266"/>
      <c r="J123" s="267">
        <f>ROUND(I123*H123,2)</f>
        <v>0</v>
      </c>
      <c r="K123" s="263" t="s">
        <v>200</v>
      </c>
      <c r="L123" s="45"/>
      <c r="M123" s="268" t="s">
        <v>32</v>
      </c>
      <c r="N123" s="269" t="s">
        <v>48</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263</v>
      </c>
      <c r="AT123" s="226" t="s">
        <v>222</v>
      </c>
      <c r="AU123" s="226" t="s">
        <v>86</v>
      </c>
      <c r="AY123" s="17" t="s">
        <v>194</v>
      </c>
      <c r="BE123" s="227">
        <f>IF(N123="základní",J123,0)</f>
        <v>0</v>
      </c>
      <c r="BF123" s="227">
        <f>IF(N123="snížená",J123,0)</f>
        <v>0</v>
      </c>
      <c r="BG123" s="227">
        <f>IF(N123="zákl. přenesená",J123,0)</f>
        <v>0</v>
      </c>
      <c r="BH123" s="227">
        <f>IF(N123="sníž. přenesená",J123,0)</f>
        <v>0</v>
      </c>
      <c r="BI123" s="227">
        <f>IF(N123="nulová",J123,0)</f>
        <v>0</v>
      </c>
      <c r="BJ123" s="17" t="s">
        <v>84</v>
      </c>
      <c r="BK123" s="227">
        <f>ROUND(I123*H123,2)</f>
        <v>0</v>
      </c>
      <c r="BL123" s="17" t="s">
        <v>263</v>
      </c>
      <c r="BM123" s="226" t="s">
        <v>1659</v>
      </c>
    </row>
    <row r="124" s="2" customFormat="1" ht="16.5" customHeight="1">
      <c r="A124" s="39"/>
      <c r="B124" s="40"/>
      <c r="C124" s="261" t="s">
        <v>274</v>
      </c>
      <c r="D124" s="261" t="s">
        <v>222</v>
      </c>
      <c r="E124" s="262" t="s">
        <v>1660</v>
      </c>
      <c r="F124" s="263" t="s">
        <v>1661</v>
      </c>
      <c r="G124" s="264" t="s">
        <v>262</v>
      </c>
      <c r="H124" s="265">
        <v>4</v>
      </c>
      <c r="I124" s="266"/>
      <c r="J124" s="267">
        <f>ROUND(I124*H124,2)</f>
        <v>0</v>
      </c>
      <c r="K124" s="263" t="s">
        <v>200</v>
      </c>
      <c r="L124" s="45"/>
      <c r="M124" s="268" t="s">
        <v>32</v>
      </c>
      <c r="N124" s="269" t="s">
        <v>48</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208</v>
      </c>
      <c r="AT124" s="226" t="s">
        <v>222</v>
      </c>
      <c r="AU124" s="226" t="s">
        <v>86</v>
      </c>
      <c r="AY124" s="17" t="s">
        <v>194</v>
      </c>
      <c r="BE124" s="227">
        <f>IF(N124="základní",J124,0)</f>
        <v>0</v>
      </c>
      <c r="BF124" s="227">
        <f>IF(N124="snížená",J124,0)</f>
        <v>0</v>
      </c>
      <c r="BG124" s="227">
        <f>IF(N124="zákl. přenesená",J124,0)</f>
        <v>0</v>
      </c>
      <c r="BH124" s="227">
        <f>IF(N124="sníž. přenesená",J124,0)</f>
        <v>0</v>
      </c>
      <c r="BI124" s="227">
        <f>IF(N124="nulová",J124,0)</f>
        <v>0</v>
      </c>
      <c r="BJ124" s="17" t="s">
        <v>84</v>
      </c>
      <c r="BK124" s="227">
        <f>ROUND(I124*H124,2)</f>
        <v>0</v>
      </c>
      <c r="BL124" s="17" t="s">
        <v>208</v>
      </c>
      <c r="BM124" s="226" t="s">
        <v>1662</v>
      </c>
    </row>
    <row r="125" s="12" customFormat="1" ht="25.92" customHeight="1">
      <c r="A125" s="12"/>
      <c r="B125" s="198"/>
      <c r="C125" s="199"/>
      <c r="D125" s="200" t="s">
        <v>76</v>
      </c>
      <c r="E125" s="201" t="s">
        <v>1663</v>
      </c>
      <c r="F125" s="201" t="s">
        <v>1357</v>
      </c>
      <c r="G125" s="199"/>
      <c r="H125" s="199"/>
      <c r="I125" s="202"/>
      <c r="J125" s="203">
        <f>BK125</f>
        <v>0</v>
      </c>
      <c r="K125" s="199"/>
      <c r="L125" s="204"/>
      <c r="M125" s="205"/>
      <c r="N125" s="206"/>
      <c r="O125" s="206"/>
      <c r="P125" s="207">
        <f>SUM(P126:P135)</f>
        <v>0</v>
      </c>
      <c r="Q125" s="206"/>
      <c r="R125" s="207">
        <f>SUM(R126:R135)</f>
        <v>0</v>
      </c>
      <c r="S125" s="206"/>
      <c r="T125" s="208">
        <f>SUM(T126:T135)</f>
        <v>0</v>
      </c>
      <c r="U125" s="12"/>
      <c r="V125" s="12"/>
      <c r="W125" s="12"/>
      <c r="X125" s="12"/>
      <c r="Y125" s="12"/>
      <c r="Z125" s="12"/>
      <c r="AA125" s="12"/>
      <c r="AB125" s="12"/>
      <c r="AC125" s="12"/>
      <c r="AD125" s="12"/>
      <c r="AE125" s="12"/>
      <c r="AR125" s="209" t="s">
        <v>208</v>
      </c>
      <c r="AT125" s="210" t="s">
        <v>76</v>
      </c>
      <c r="AU125" s="210" t="s">
        <v>77</v>
      </c>
      <c r="AY125" s="209" t="s">
        <v>194</v>
      </c>
      <c r="BK125" s="211">
        <f>SUM(BK126:BK135)</f>
        <v>0</v>
      </c>
    </row>
    <row r="126" s="2" customFormat="1" ht="37.8" customHeight="1">
      <c r="A126" s="39"/>
      <c r="B126" s="40"/>
      <c r="C126" s="261" t="s">
        <v>350</v>
      </c>
      <c r="D126" s="261" t="s">
        <v>222</v>
      </c>
      <c r="E126" s="262" t="s">
        <v>1359</v>
      </c>
      <c r="F126" s="263" t="s">
        <v>1360</v>
      </c>
      <c r="G126" s="264" t="s">
        <v>262</v>
      </c>
      <c r="H126" s="265">
        <v>1</v>
      </c>
      <c r="I126" s="266"/>
      <c r="J126" s="267">
        <f>ROUND(I126*H126,2)</f>
        <v>0</v>
      </c>
      <c r="K126" s="263" t="s">
        <v>200</v>
      </c>
      <c r="L126" s="45"/>
      <c r="M126" s="268" t="s">
        <v>32</v>
      </c>
      <c r="N126" s="269" t="s">
        <v>48</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1361</v>
      </c>
      <c r="AT126" s="226" t="s">
        <v>222</v>
      </c>
      <c r="AU126" s="226" t="s">
        <v>84</v>
      </c>
      <c r="AY126" s="17" t="s">
        <v>194</v>
      </c>
      <c r="BE126" s="227">
        <f>IF(N126="základní",J126,0)</f>
        <v>0</v>
      </c>
      <c r="BF126" s="227">
        <f>IF(N126="snížená",J126,0)</f>
        <v>0</v>
      </c>
      <c r="BG126" s="227">
        <f>IF(N126="zákl. přenesená",J126,0)</f>
        <v>0</v>
      </c>
      <c r="BH126" s="227">
        <f>IF(N126="sníž. přenesená",J126,0)</f>
        <v>0</v>
      </c>
      <c r="BI126" s="227">
        <f>IF(N126="nulová",J126,0)</f>
        <v>0</v>
      </c>
      <c r="BJ126" s="17" t="s">
        <v>84</v>
      </c>
      <c r="BK126" s="227">
        <f>ROUND(I126*H126,2)</f>
        <v>0</v>
      </c>
      <c r="BL126" s="17" t="s">
        <v>1361</v>
      </c>
      <c r="BM126" s="226" t="s">
        <v>1664</v>
      </c>
    </row>
    <row r="127" s="2" customFormat="1" ht="33" customHeight="1">
      <c r="A127" s="39"/>
      <c r="B127" s="40"/>
      <c r="C127" s="261" t="s">
        <v>354</v>
      </c>
      <c r="D127" s="261" t="s">
        <v>222</v>
      </c>
      <c r="E127" s="262" t="s">
        <v>1369</v>
      </c>
      <c r="F127" s="263" t="s">
        <v>1370</v>
      </c>
      <c r="G127" s="264" t="s">
        <v>262</v>
      </c>
      <c r="H127" s="265">
        <v>1</v>
      </c>
      <c r="I127" s="266"/>
      <c r="J127" s="267">
        <f>ROUND(I127*H127,2)</f>
        <v>0</v>
      </c>
      <c r="K127" s="263" t="s">
        <v>200</v>
      </c>
      <c r="L127" s="45"/>
      <c r="M127" s="268" t="s">
        <v>32</v>
      </c>
      <c r="N127" s="269" t="s">
        <v>48</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1361</v>
      </c>
      <c r="AT127" s="226" t="s">
        <v>222</v>
      </c>
      <c r="AU127" s="226" t="s">
        <v>84</v>
      </c>
      <c r="AY127" s="17" t="s">
        <v>194</v>
      </c>
      <c r="BE127" s="227">
        <f>IF(N127="základní",J127,0)</f>
        <v>0</v>
      </c>
      <c r="BF127" s="227">
        <f>IF(N127="snížená",J127,0)</f>
        <v>0</v>
      </c>
      <c r="BG127" s="227">
        <f>IF(N127="zákl. přenesená",J127,0)</f>
        <v>0</v>
      </c>
      <c r="BH127" s="227">
        <f>IF(N127="sníž. přenesená",J127,0)</f>
        <v>0</v>
      </c>
      <c r="BI127" s="227">
        <f>IF(N127="nulová",J127,0)</f>
        <v>0</v>
      </c>
      <c r="BJ127" s="17" t="s">
        <v>84</v>
      </c>
      <c r="BK127" s="227">
        <f>ROUND(I127*H127,2)</f>
        <v>0</v>
      </c>
      <c r="BL127" s="17" t="s">
        <v>1361</v>
      </c>
      <c r="BM127" s="226" t="s">
        <v>1665</v>
      </c>
    </row>
    <row r="128" s="2" customFormat="1" ht="33" customHeight="1">
      <c r="A128" s="39"/>
      <c r="B128" s="40"/>
      <c r="C128" s="261" t="s">
        <v>358</v>
      </c>
      <c r="D128" s="261" t="s">
        <v>222</v>
      </c>
      <c r="E128" s="262" t="s">
        <v>1373</v>
      </c>
      <c r="F128" s="263" t="s">
        <v>1374</v>
      </c>
      <c r="G128" s="264" t="s">
        <v>262</v>
      </c>
      <c r="H128" s="265">
        <v>1</v>
      </c>
      <c r="I128" s="266"/>
      <c r="J128" s="267">
        <f>ROUND(I128*H128,2)</f>
        <v>0</v>
      </c>
      <c r="K128" s="263" t="s">
        <v>200</v>
      </c>
      <c r="L128" s="45"/>
      <c r="M128" s="268" t="s">
        <v>32</v>
      </c>
      <c r="N128" s="269" t="s">
        <v>48</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1361</v>
      </c>
      <c r="AT128" s="226" t="s">
        <v>222</v>
      </c>
      <c r="AU128" s="226" t="s">
        <v>84</v>
      </c>
      <c r="AY128" s="17" t="s">
        <v>194</v>
      </c>
      <c r="BE128" s="227">
        <f>IF(N128="základní",J128,0)</f>
        <v>0</v>
      </c>
      <c r="BF128" s="227">
        <f>IF(N128="snížená",J128,0)</f>
        <v>0</v>
      </c>
      <c r="BG128" s="227">
        <f>IF(N128="zákl. přenesená",J128,0)</f>
        <v>0</v>
      </c>
      <c r="BH128" s="227">
        <f>IF(N128="sníž. přenesená",J128,0)</f>
        <v>0</v>
      </c>
      <c r="BI128" s="227">
        <f>IF(N128="nulová",J128,0)</f>
        <v>0</v>
      </c>
      <c r="BJ128" s="17" t="s">
        <v>84</v>
      </c>
      <c r="BK128" s="227">
        <f>ROUND(I128*H128,2)</f>
        <v>0</v>
      </c>
      <c r="BL128" s="17" t="s">
        <v>1361</v>
      </c>
      <c r="BM128" s="226" t="s">
        <v>1666</v>
      </c>
    </row>
    <row r="129" s="2" customFormat="1" ht="33" customHeight="1">
      <c r="A129" s="39"/>
      <c r="B129" s="40"/>
      <c r="C129" s="261" t="s">
        <v>362</v>
      </c>
      <c r="D129" s="261" t="s">
        <v>222</v>
      </c>
      <c r="E129" s="262" t="s">
        <v>1376</v>
      </c>
      <c r="F129" s="263" t="s">
        <v>1377</v>
      </c>
      <c r="G129" s="264" t="s">
        <v>262</v>
      </c>
      <c r="H129" s="265">
        <v>2</v>
      </c>
      <c r="I129" s="266"/>
      <c r="J129" s="267">
        <f>ROUND(I129*H129,2)</f>
        <v>0</v>
      </c>
      <c r="K129" s="263" t="s">
        <v>200</v>
      </c>
      <c r="L129" s="45"/>
      <c r="M129" s="268" t="s">
        <v>32</v>
      </c>
      <c r="N129" s="269" t="s">
        <v>48</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1361</v>
      </c>
      <c r="AT129" s="226" t="s">
        <v>222</v>
      </c>
      <c r="AU129" s="226" t="s">
        <v>84</v>
      </c>
      <c r="AY129" s="17" t="s">
        <v>194</v>
      </c>
      <c r="BE129" s="227">
        <f>IF(N129="základní",J129,0)</f>
        <v>0</v>
      </c>
      <c r="BF129" s="227">
        <f>IF(N129="snížená",J129,0)</f>
        <v>0</v>
      </c>
      <c r="BG129" s="227">
        <f>IF(N129="zákl. přenesená",J129,0)</f>
        <v>0</v>
      </c>
      <c r="BH129" s="227">
        <f>IF(N129="sníž. přenesená",J129,0)</f>
        <v>0</v>
      </c>
      <c r="BI129" s="227">
        <f>IF(N129="nulová",J129,0)</f>
        <v>0</v>
      </c>
      <c r="BJ129" s="17" t="s">
        <v>84</v>
      </c>
      <c r="BK129" s="227">
        <f>ROUND(I129*H129,2)</f>
        <v>0</v>
      </c>
      <c r="BL129" s="17" t="s">
        <v>1361</v>
      </c>
      <c r="BM129" s="226" t="s">
        <v>1667</v>
      </c>
    </row>
    <row r="130" s="2" customFormat="1" ht="37.8" customHeight="1">
      <c r="A130" s="39"/>
      <c r="B130" s="40"/>
      <c r="C130" s="261" t="s">
        <v>372</v>
      </c>
      <c r="D130" s="261" t="s">
        <v>222</v>
      </c>
      <c r="E130" s="262" t="s">
        <v>1380</v>
      </c>
      <c r="F130" s="263" t="s">
        <v>1381</v>
      </c>
      <c r="G130" s="264" t="s">
        <v>262</v>
      </c>
      <c r="H130" s="265">
        <v>2</v>
      </c>
      <c r="I130" s="266"/>
      <c r="J130" s="267">
        <f>ROUND(I130*H130,2)</f>
        <v>0</v>
      </c>
      <c r="K130" s="263" t="s">
        <v>200</v>
      </c>
      <c r="L130" s="45"/>
      <c r="M130" s="268" t="s">
        <v>32</v>
      </c>
      <c r="N130" s="269" t="s">
        <v>48</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1361</v>
      </c>
      <c r="AT130" s="226" t="s">
        <v>222</v>
      </c>
      <c r="AU130" s="226" t="s">
        <v>84</v>
      </c>
      <c r="AY130" s="17" t="s">
        <v>194</v>
      </c>
      <c r="BE130" s="227">
        <f>IF(N130="základní",J130,0)</f>
        <v>0</v>
      </c>
      <c r="BF130" s="227">
        <f>IF(N130="snížená",J130,0)</f>
        <v>0</v>
      </c>
      <c r="BG130" s="227">
        <f>IF(N130="zákl. přenesená",J130,0)</f>
        <v>0</v>
      </c>
      <c r="BH130" s="227">
        <f>IF(N130="sníž. přenesená",J130,0)</f>
        <v>0</v>
      </c>
      <c r="BI130" s="227">
        <f>IF(N130="nulová",J130,0)</f>
        <v>0</v>
      </c>
      <c r="BJ130" s="17" t="s">
        <v>84</v>
      </c>
      <c r="BK130" s="227">
        <f>ROUND(I130*H130,2)</f>
        <v>0</v>
      </c>
      <c r="BL130" s="17" t="s">
        <v>1361</v>
      </c>
      <c r="BM130" s="226" t="s">
        <v>1668</v>
      </c>
    </row>
    <row r="131" s="2" customFormat="1" ht="44.25" customHeight="1">
      <c r="A131" s="39"/>
      <c r="B131" s="40"/>
      <c r="C131" s="261" t="s">
        <v>377</v>
      </c>
      <c r="D131" s="261" t="s">
        <v>222</v>
      </c>
      <c r="E131" s="262" t="s">
        <v>1669</v>
      </c>
      <c r="F131" s="263" t="s">
        <v>1670</v>
      </c>
      <c r="G131" s="264" t="s">
        <v>262</v>
      </c>
      <c r="H131" s="265">
        <v>1</v>
      </c>
      <c r="I131" s="266"/>
      <c r="J131" s="267">
        <f>ROUND(I131*H131,2)</f>
        <v>0</v>
      </c>
      <c r="K131" s="263" t="s">
        <v>200</v>
      </c>
      <c r="L131" s="45"/>
      <c r="M131" s="268" t="s">
        <v>32</v>
      </c>
      <c r="N131" s="269" t="s">
        <v>48</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263</v>
      </c>
      <c r="AT131" s="226" t="s">
        <v>222</v>
      </c>
      <c r="AU131" s="226" t="s">
        <v>84</v>
      </c>
      <c r="AY131" s="17" t="s">
        <v>194</v>
      </c>
      <c r="BE131" s="227">
        <f>IF(N131="základní",J131,0)</f>
        <v>0</v>
      </c>
      <c r="BF131" s="227">
        <f>IF(N131="snížená",J131,0)</f>
        <v>0</v>
      </c>
      <c r="BG131" s="227">
        <f>IF(N131="zákl. přenesená",J131,0)</f>
        <v>0</v>
      </c>
      <c r="BH131" s="227">
        <f>IF(N131="sníž. přenesená",J131,0)</f>
        <v>0</v>
      </c>
      <c r="BI131" s="227">
        <f>IF(N131="nulová",J131,0)</f>
        <v>0</v>
      </c>
      <c r="BJ131" s="17" t="s">
        <v>84</v>
      </c>
      <c r="BK131" s="227">
        <f>ROUND(I131*H131,2)</f>
        <v>0</v>
      </c>
      <c r="BL131" s="17" t="s">
        <v>263</v>
      </c>
      <c r="BM131" s="226" t="s">
        <v>1671</v>
      </c>
    </row>
    <row r="132" s="2" customFormat="1" ht="33" customHeight="1">
      <c r="A132" s="39"/>
      <c r="B132" s="40"/>
      <c r="C132" s="261" t="s">
        <v>381</v>
      </c>
      <c r="D132" s="261" t="s">
        <v>222</v>
      </c>
      <c r="E132" s="262" t="s">
        <v>1672</v>
      </c>
      <c r="F132" s="263" t="s">
        <v>1673</v>
      </c>
      <c r="G132" s="264" t="s">
        <v>262</v>
      </c>
      <c r="H132" s="265">
        <v>1</v>
      </c>
      <c r="I132" s="266"/>
      <c r="J132" s="267">
        <f>ROUND(I132*H132,2)</f>
        <v>0</v>
      </c>
      <c r="K132" s="263" t="s">
        <v>200</v>
      </c>
      <c r="L132" s="45"/>
      <c r="M132" s="268" t="s">
        <v>32</v>
      </c>
      <c r="N132" s="269" t="s">
        <v>48</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263</v>
      </c>
      <c r="AT132" s="226" t="s">
        <v>222</v>
      </c>
      <c r="AU132" s="226" t="s">
        <v>84</v>
      </c>
      <c r="AY132" s="17" t="s">
        <v>194</v>
      </c>
      <c r="BE132" s="227">
        <f>IF(N132="základní",J132,0)</f>
        <v>0</v>
      </c>
      <c r="BF132" s="227">
        <f>IF(N132="snížená",J132,0)</f>
        <v>0</v>
      </c>
      <c r="BG132" s="227">
        <f>IF(N132="zákl. přenesená",J132,0)</f>
        <v>0</v>
      </c>
      <c r="BH132" s="227">
        <f>IF(N132="sníž. přenesená",J132,0)</f>
        <v>0</v>
      </c>
      <c r="BI132" s="227">
        <f>IF(N132="nulová",J132,0)</f>
        <v>0</v>
      </c>
      <c r="BJ132" s="17" t="s">
        <v>84</v>
      </c>
      <c r="BK132" s="227">
        <f>ROUND(I132*H132,2)</f>
        <v>0</v>
      </c>
      <c r="BL132" s="17" t="s">
        <v>263</v>
      </c>
      <c r="BM132" s="226" t="s">
        <v>1674</v>
      </c>
    </row>
    <row r="133" s="2" customFormat="1" ht="66.75" customHeight="1">
      <c r="A133" s="39"/>
      <c r="B133" s="40"/>
      <c r="C133" s="261" t="s">
        <v>387</v>
      </c>
      <c r="D133" s="261" t="s">
        <v>222</v>
      </c>
      <c r="E133" s="262" t="s">
        <v>1675</v>
      </c>
      <c r="F133" s="263" t="s">
        <v>1676</v>
      </c>
      <c r="G133" s="264" t="s">
        <v>262</v>
      </c>
      <c r="H133" s="265">
        <v>1</v>
      </c>
      <c r="I133" s="266"/>
      <c r="J133" s="267">
        <f>ROUND(I133*H133,2)</f>
        <v>0</v>
      </c>
      <c r="K133" s="263" t="s">
        <v>200</v>
      </c>
      <c r="L133" s="45"/>
      <c r="M133" s="268" t="s">
        <v>32</v>
      </c>
      <c r="N133" s="269" t="s">
        <v>48</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263</v>
      </c>
      <c r="AT133" s="226" t="s">
        <v>222</v>
      </c>
      <c r="AU133" s="226" t="s">
        <v>84</v>
      </c>
      <c r="AY133" s="17" t="s">
        <v>194</v>
      </c>
      <c r="BE133" s="227">
        <f>IF(N133="základní",J133,0)</f>
        <v>0</v>
      </c>
      <c r="BF133" s="227">
        <f>IF(N133="snížená",J133,0)</f>
        <v>0</v>
      </c>
      <c r="BG133" s="227">
        <f>IF(N133="zákl. přenesená",J133,0)</f>
        <v>0</v>
      </c>
      <c r="BH133" s="227">
        <f>IF(N133="sníž. přenesená",J133,0)</f>
        <v>0</v>
      </c>
      <c r="BI133" s="227">
        <f>IF(N133="nulová",J133,0)</f>
        <v>0</v>
      </c>
      <c r="BJ133" s="17" t="s">
        <v>84</v>
      </c>
      <c r="BK133" s="227">
        <f>ROUND(I133*H133,2)</f>
        <v>0</v>
      </c>
      <c r="BL133" s="17" t="s">
        <v>263</v>
      </c>
      <c r="BM133" s="226" t="s">
        <v>1677</v>
      </c>
    </row>
    <row r="134" s="2" customFormat="1" ht="24.15" customHeight="1">
      <c r="A134" s="39"/>
      <c r="B134" s="40"/>
      <c r="C134" s="261" t="s">
        <v>393</v>
      </c>
      <c r="D134" s="261" t="s">
        <v>222</v>
      </c>
      <c r="E134" s="262" t="s">
        <v>1678</v>
      </c>
      <c r="F134" s="263" t="s">
        <v>1679</v>
      </c>
      <c r="G134" s="264" t="s">
        <v>262</v>
      </c>
      <c r="H134" s="265">
        <v>1</v>
      </c>
      <c r="I134" s="266"/>
      <c r="J134" s="267">
        <f>ROUND(I134*H134,2)</f>
        <v>0</v>
      </c>
      <c r="K134" s="263" t="s">
        <v>200</v>
      </c>
      <c r="L134" s="45"/>
      <c r="M134" s="268" t="s">
        <v>32</v>
      </c>
      <c r="N134" s="269" t="s">
        <v>48</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263</v>
      </c>
      <c r="AT134" s="226" t="s">
        <v>222</v>
      </c>
      <c r="AU134" s="226" t="s">
        <v>84</v>
      </c>
      <c r="AY134" s="17" t="s">
        <v>194</v>
      </c>
      <c r="BE134" s="227">
        <f>IF(N134="základní",J134,0)</f>
        <v>0</v>
      </c>
      <c r="BF134" s="227">
        <f>IF(N134="snížená",J134,0)</f>
        <v>0</v>
      </c>
      <c r="BG134" s="227">
        <f>IF(N134="zákl. přenesená",J134,0)</f>
        <v>0</v>
      </c>
      <c r="BH134" s="227">
        <f>IF(N134="sníž. přenesená",J134,0)</f>
        <v>0</v>
      </c>
      <c r="BI134" s="227">
        <f>IF(N134="nulová",J134,0)</f>
        <v>0</v>
      </c>
      <c r="BJ134" s="17" t="s">
        <v>84</v>
      </c>
      <c r="BK134" s="227">
        <f>ROUND(I134*H134,2)</f>
        <v>0</v>
      </c>
      <c r="BL134" s="17" t="s">
        <v>263</v>
      </c>
      <c r="BM134" s="226" t="s">
        <v>1680</v>
      </c>
    </row>
    <row r="135" s="2" customFormat="1" ht="24.15" customHeight="1">
      <c r="A135" s="39"/>
      <c r="B135" s="40"/>
      <c r="C135" s="261" t="s">
        <v>371</v>
      </c>
      <c r="D135" s="261" t="s">
        <v>222</v>
      </c>
      <c r="E135" s="262" t="s">
        <v>1681</v>
      </c>
      <c r="F135" s="263" t="s">
        <v>1682</v>
      </c>
      <c r="G135" s="264" t="s">
        <v>262</v>
      </c>
      <c r="H135" s="265">
        <v>1</v>
      </c>
      <c r="I135" s="266"/>
      <c r="J135" s="267">
        <f>ROUND(I135*H135,2)</f>
        <v>0</v>
      </c>
      <c r="K135" s="263" t="s">
        <v>200</v>
      </c>
      <c r="L135" s="45"/>
      <c r="M135" s="274" t="s">
        <v>32</v>
      </c>
      <c r="N135" s="275" t="s">
        <v>48</v>
      </c>
      <c r="O135" s="276"/>
      <c r="P135" s="277">
        <f>O135*H135</f>
        <v>0</v>
      </c>
      <c r="Q135" s="277">
        <v>0</v>
      </c>
      <c r="R135" s="277">
        <f>Q135*H135</f>
        <v>0</v>
      </c>
      <c r="S135" s="277">
        <v>0</v>
      </c>
      <c r="T135" s="278">
        <f>S135*H135</f>
        <v>0</v>
      </c>
      <c r="U135" s="39"/>
      <c r="V135" s="39"/>
      <c r="W135" s="39"/>
      <c r="X135" s="39"/>
      <c r="Y135" s="39"/>
      <c r="Z135" s="39"/>
      <c r="AA135" s="39"/>
      <c r="AB135" s="39"/>
      <c r="AC135" s="39"/>
      <c r="AD135" s="39"/>
      <c r="AE135" s="39"/>
      <c r="AR135" s="226" t="s">
        <v>263</v>
      </c>
      <c r="AT135" s="226" t="s">
        <v>222</v>
      </c>
      <c r="AU135" s="226" t="s">
        <v>84</v>
      </c>
      <c r="AY135" s="17" t="s">
        <v>194</v>
      </c>
      <c r="BE135" s="227">
        <f>IF(N135="základní",J135,0)</f>
        <v>0</v>
      </c>
      <c r="BF135" s="227">
        <f>IF(N135="snížená",J135,0)</f>
        <v>0</v>
      </c>
      <c r="BG135" s="227">
        <f>IF(N135="zákl. přenesená",J135,0)</f>
        <v>0</v>
      </c>
      <c r="BH135" s="227">
        <f>IF(N135="sníž. přenesená",J135,0)</f>
        <v>0</v>
      </c>
      <c r="BI135" s="227">
        <f>IF(N135="nulová",J135,0)</f>
        <v>0</v>
      </c>
      <c r="BJ135" s="17" t="s">
        <v>84</v>
      </c>
      <c r="BK135" s="227">
        <f>ROUND(I135*H135,2)</f>
        <v>0</v>
      </c>
      <c r="BL135" s="17" t="s">
        <v>263</v>
      </c>
      <c r="BM135" s="226" t="s">
        <v>1683</v>
      </c>
    </row>
    <row r="136" s="2" customFormat="1" ht="6.96" customHeight="1">
      <c r="A136" s="39"/>
      <c r="B136" s="60"/>
      <c r="C136" s="61"/>
      <c r="D136" s="61"/>
      <c r="E136" s="61"/>
      <c r="F136" s="61"/>
      <c r="G136" s="61"/>
      <c r="H136" s="61"/>
      <c r="I136" s="61"/>
      <c r="J136" s="61"/>
      <c r="K136" s="61"/>
      <c r="L136" s="45"/>
      <c r="M136" s="39"/>
      <c r="O136" s="39"/>
      <c r="P136" s="39"/>
      <c r="Q136" s="39"/>
      <c r="R136" s="39"/>
      <c r="S136" s="39"/>
      <c r="T136" s="39"/>
      <c r="U136" s="39"/>
      <c r="V136" s="39"/>
      <c r="W136" s="39"/>
      <c r="X136" s="39"/>
      <c r="Y136" s="39"/>
      <c r="Z136" s="39"/>
      <c r="AA136" s="39"/>
      <c r="AB136" s="39"/>
      <c r="AC136" s="39"/>
      <c r="AD136" s="39"/>
      <c r="AE136" s="39"/>
    </row>
  </sheetData>
  <sheetProtection sheet="1" autoFilter="0" formatColumns="0" formatRows="0" objects="1" scenarios="1" spinCount="100000" saltValue="8uPfTEgmpndI3f4B1T89biUPP90VcmBZ86PCjmEvRTnzwugBzgMymDNH3F8zlvEsa0ROKh7azzDqIK6MSCK2kQ==" hashValue="F9gSWzZZ5CqFeOL5nlaUtewLmDabnRVbrH3rCF33Vd3Xbyaf+TVl3uwDjxjaYakGEINqXQuG3oENCf7YEo3O6g==" algorithmName="SHA-512" password="CC35"/>
  <autoFilter ref="C89:K135"/>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s="1" customFormat="1" ht="6.96" customHeight="1">
      <c r="B3" s="140"/>
      <c r="C3" s="141"/>
      <c r="D3" s="141"/>
      <c r="E3" s="141"/>
      <c r="F3" s="141"/>
      <c r="G3" s="141"/>
      <c r="H3" s="141"/>
      <c r="I3" s="141"/>
      <c r="J3" s="141"/>
      <c r="K3" s="141"/>
      <c r="L3" s="20"/>
      <c r="AT3" s="17"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1684</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1685</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ROUND(J87,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ROUND((SUM(BE87:BE201)),  2)</f>
        <v>0</v>
      </c>
      <c r="G35" s="39"/>
      <c r="H35" s="39"/>
      <c r="I35" s="159">
        <v>0.20999999999999999</v>
      </c>
      <c r="J35" s="158">
        <f>ROUND(((SUM(BE87:BE201))*I35),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ROUND((SUM(BF87:BF201)),  2)</f>
        <v>0</v>
      </c>
      <c r="G36" s="39"/>
      <c r="H36" s="39"/>
      <c r="I36" s="159">
        <v>0.14999999999999999</v>
      </c>
      <c r="J36" s="158">
        <f>ROUND(((SUM(BF87:BF201))*I36),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ROUND((SUM(BG87:BG201)),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ROUND((SUM(BH87:BH201)),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ROUND((SUM(BI87:BI201)),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1684</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01 - Sděl. zař. N. B.</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J87</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1686</v>
      </c>
      <c r="E64" s="179"/>
      <c r="F64" s="179"/>
      <c r="G64" s="179"/>
      <c r="H64" s="179"/>
      <c r="I64" s="179"/>
      <c r="J64" s="180">
        <f>J88</f>
        <v>0</v>
      </c>
      <c r="K64" s="177"/>
      <c r="L64" s="181"/>
      <c r="S64" s="9"/>
      <c r="T64" s="9"/>
      <c r="U64" s="9"/>
      <c r="V64" s="9"/>
      <c r="W64" s="9"/>
      <c r="X64" s="9"/>
      <c r="Y64" s="9"/>
      <c r="Z64" s="9"/>
      <c r="AA64" s="9"/>
      <c r="AB64" s="9"/>
      <c r="AC64" s="9"/>
      <c r="AD64" s="9"/>
      <c r="AE64" s="9"/>
    </row>
    <row r="65" hidden="1" s="9" customFormat="1" ht="24.96" customHeight="1">
      <c r="A65" s="9"/>
      <c r="B65" s="176"/>
      <c r="C65" s="177"/>
      <c r="D65" s="178" t="s">
        <v>1687</v>
      </c>
      <c r="E65" s="179"/>
      <c r="F65" s="179"/>
      <c r="G65" s="179"/>
      <c r="H65" s="179"/>
      <c r="I65" s="179"/>
      <c r="J65" s="180">
        <f>J198</f>
        <v>0</v>
      </c>
      <c r="K65" s="177"/>
      <c r="L65" s="181"/>
      <c r="S65" s="9"/>
      <c r="T65" s="9"/>
      <c r="U65" s="9"/>
      <c r="V65" s="9"/>
      <c r="W65" s="9"/>
      <c r="X65" s="9"/>
      <c r="Y65" s="9"/>
      <c r="Z65" s="9"/>
      <c r="AA65" s="9"/>
      <c r="AB65" s="9"/>
      <c r="AC65" s="9"/>
      <c r="AD65" s="9"/>
      <c r="AE65" s="9"/>
    </row>
    <row r="66" hidden="1" s="2" customFormat="1" ht="21.84" customHeight="1">
      <c r="A66" s="39"/>
      <c r="B66" s="40"/>
      <c r="C66" s="41"/>
      <c r="D66" s="41"/>
      <c r="E66" s="41"/>
      <c r="F66" s="41"/>
      <c r="G66" s="41"/>
      <c r="H66" s="41"/>
      <c r="I66" s="41"/>
      <c r="J66" s="41"/>
      <c r="K66" s="41"/>
      <c r="L66" s="146"/>
      <c r="S66" s="39"/>
      <c r="T66" s="39"/>
      <c r="U66" s="39"/>
      <c r="V66" s="39"/>
      <c r="W66" s="39"/>
      <c r="X66" s="39"/>
      <c r="Y66" s="39"/>
      <c r="Z66" s="39"/>
      <c r="AA66" s="39"/>
      <c r="AB66" s="39"/>
      <c r="AC66" s="39"/>
      <c r="AD66" s="39"/>
      <c r="AE66" s="39"/>
    </row>
    <row r="67" hidden="1" s="2" customFormat="1" ht="6.96" customHeight="1">
      <c r="A67" s="39"/>
      <c r="B67" s="60"/>
      <c r="C67" s="61"/>
      <c r="D67" s="61"/>
      <c r="E67" s="61"/>
      <c r="F67" s="61"/>
      <c r="G67" s="61"/>
      <c r="H67" s="61"/>
      <c r="I67" s="61"/>
      <c r="J67" s="61"/>
      <c r="K67" s="61"/>
      <c r="L67" s="146"/>
      <c r="S67" s="39"/>
      <c r="T67" s="39"/>
      <c r="U67" s="39"/>
      <c r="V67" s="39"/>
      <c r="W67" s="39"/>
      <c r="X67" s="39"/>
      <c r="Y67" s="39"/>
      <c r="Z67" s="39"/>
      <c r="AA67" s="39"/>
      <c r="AB67" s="39"/>
      <c r="AC67" s="39"/>
      <c r="AD67" s="39"/>
      <c r="AE67" s="39"/>
    </row>
    <row r="68" hidden="1"/>
    <row r="69" hidden="1"/>
    <row r="70" hidden="1"/>
    <row r="71" s="2" customFormat="1" ht="6.96" customHeight="1">
      <c r="A71" s="39"/>
      <c r="B71" s="62"/>
      <c r="C71" s="63"/>
      <c r="D71" s="63"/>
      <c r="E71" s="63"/>
      <c r="F71" s="63"/>
      <c r="G71" s="63"/>
      <c r="H71" s="63"/>
      <c r="I71" s="63"/>
      <c r="J71" s="63"/>
      <c r="K71" s="63"/>
      <c r="L71" s="146"/>
      <c r="S71" s="39"/>
      <c r="T71" s="39"/>
      <c r="U71" s="39"/>
      <c r="V71" s="39"/>
      <c r="W71" s="39"/>
      <c r="X71" s="39"/>
      <c r="Y71" s="39"/>
      <c r="Z71" s="39"/>
      <c r="AA71" s="39"/>
      <c r="AB71" s="39"/>
      <c r="AC71" s="39"/>
      <c r="AD71" s="39"/>
      <c r="AE71" s="39"/>
    </row>
    <row r="72" s="2" customFormat="1" ht="24.96" customHeight="1">
      <c r="A72" s="39"/>
      <c r="B72" s="40"/>
      <c r="C72" s="23" t="s">
        <v>178</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12" customHeight="1">
      <c r="A74" s="39"/>
      <c r="B74" s="40"/>
      <c r="C74" s="32" t="s">
        <v>16</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16.5" customHeight="1">
      <c r="A75" s="39"/>
      <c r="B75" s="40"/>
      <c r="C75" s="41"/>
      <c r="D75" s="41"/>
      <c r="E75" s="171" t="str">
        <f>E7</f>
        <v>Oprava zabezpečovacího zařízení v žst. Nový Bydžov</v>
      </c>
      <c r="F75" s="32"/>
      <c r="G75" s="32"/>
      <c r="H75" s="32"/>
      <c r="I75" s="41"/>
      <c r="J75" s="41"/>
      <c r="K75" s="41"/>
      <c r="L75" s="146"/>
      <c r="S75" s="39"/>
      <c r="T75" s="39"/>
      <c r="U75" s="39"/>
      <c r="V75" s="39"/>
      <c r="W75" s="39"/>
      <c r="X75" s="39"/>
      <c r="Y75" s="39"/>
      <c r="Z75" s="39"/>
      <c r="AA75" s="39"/>
      <c r="AB75" s="39"/>
      <c r="AC75" s="39"/>
      <c r="AD75" s="39"/>
      <c r="AE75" s="39"/>
    </row>
    <row r="76" s="1" customFormat="1" ht="12" customHeight="1">
      <c r="B76" s="21"/>
      <c r="C76" s="32" t="s">
        <v>145</v>
      </c>
      <c r="D76" s="22"/>
      <c r="E76" s="22"/>
      <c r="F76" s="22"/>
      <c r="G76" s="22"/>
      <c r="H76" s="22"/>
      <c r="I76" s="22"/>
      <c r="J76" s="22"/>
      <c r="K76" s="22"/>
      <c r="L76" s="20"/>
    </row>
    <row r="77" s="2" customFormat="1" ht="16.5" customHeight="1">
      <c r="A77" s="39"/>
      <c r="B77" s="40"/>
      <c r="C77" s="41"/>
      <c r="D77" s="41"/>
      <c r="E77" s="171" t="s">
        <v>1684</v>
      </c>
      <c r="F77" s="41"/>
      <c r="G77" s="41"/>
      <c r="H77" s="41"/>
      <c r="I77" s="41"/>
      <c r="J77" s="41"/>
      <c r="K77" s="41"/>
      <c r="L77" s="146"/>
      <c r="S77" s="39"/>
      <c r="T77" s="39"/>
      <c r="U77" s="39"/>
      <c r="V77" s="39"/>
      <c r="W77" s="39"/>
      <c r="X77" s="39"/>
      <c r="Y77" s="39"/>
      <c r="Z77" s="39"/>
      <c r="AA77" s="39"/>
      <c r="AB77" s="39"/>
      <c r="AC77" s="39"/>
      <c r="AD77" s="39"/>
      <c r="AE77" s="39"/>
    </row>
    <row r="78" s="2" customFormat="1" ht="12" customHeight="1">
      <c r="A78" s="39"/>
      <c r="B78" s="40"/>
      <c r="C78" s="32" t="s">
        <v>153</v>
      </c>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6.5" customHeight="1">
      <c r="A79" s="39"/>
      <c r="B79" s="40"/>
      <c r="C79" s="41"/>
      <c r="D79" s="41"/>
      <c r="E79" s="70" t="str">
        <f>E11</f>
        <v>01 - Sděl. zař. N. B.</v>
      </c>
      <c r="F79" s="41"/>
      <c r="G79" s="41"/>
      <c r="H79" s="41"/>
      <c r="I79" s="41"/>
      <c r="J79" s="41"/>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2" customHeight="1">
      <c r="A81" s="39"/>
      <c r="B81" s="40"/>
      <c r="C81" s="32" t="s">
        <v>22</v>
      </c>
      <c r="D81" s="41"/>
      <c r="E81" s="41"/>
      <c r="F81" s="27" t="str">
        <f>F14</f>
        <v>žst. Nový Bydžov</v>
      </c>
      <c r="G81" s="41"/>
      <c r="H81" s="41"/>
      <c r="I81" s="32" t="s">
        <v>24</v>
      </c>
      <c r="J81" s="73" t="str">
        <f>IF(J14="","",J14)</f>
        <v>14. 6. 2023</v>
      </c>
      <c r="K81" s="41"/>
      <c r="L81" s="14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15.15" customHeight="1">
      <c r="A83" s="39"/>
      <c r="B83" s="40"/>
      <c r="C83" s="32" t="s">
        <v>30</v>
      </c>
      <c r="D83" s="41"/>
      <c r="E83" s="41"/>
      <c r="F83" s="27" t="str">
        <f>E17</f>
        <v>Správa železnic, s.o., Oblastní ředitelství HK</v>
      </c>
      <c r="G83" s="41"/>
      <c r="H83" s="41"/>
      <c r="I83" s="32" t="s">
        <v>37</v>
      </c>
      <c r="J83" s="37" t="str">
        <f>E23</f>
        <v>Signal Projekt s.r.o.</v>
      </c>
      <c r="K83" s="41"/>
      <c r="L83" s="146"/>
      <c r="S83" s="39"/>
      <c r="T83" s="39"/>
      <c r="U83" s="39"/>
      <c r="V83" s="39"/>
      <c r="W83" s="39"/>
      <c r="X83" s="39"/>
      <c r="Y83" s="39"/>
      <c r="Z83" s="39"/>
      <c r="AA83" s="39"/>
      <c r="AB83" s="39"/>
      <c r="AC83" s="39"/>
      <c r="AD83" s="39"/>
      <c r="AE83" s="39"/>
    </row>
    <row r="84" s="2" customFormat="1" ht="15.15" customHeight="1">
      <c r="A84" s="39"/>
      <c r="B84" s="40"/>
      <c r="C84" s="32" t="s">
        <v>35</v>
      </c>
      <c r="D84" s="41"/>
      <c r="E84" s="41"/>
      <c r="F84" s="27" t="str">
        <f>IF(E20="","",E20)</f>
        <v>Vyplň údaj</v>
      </c>
      <c r="G84" s="41"/>
      <c r="H84" s="41"/>
      <c r="I84" s="32" t="s">
        <v>40</v>
      </c>
      <c r="J84" s="37" t="str">
        <f>E26</f>
        <v>Signal Projekt s.r.o.</v>
      </c>
      <c r="K84" s="41"/>
      <c r="L84" s="146"/>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6"/>
      <c r="S85" s="39"/>
      <c r="T85" s="39"/>
      <c r="U85" s="39"/>
      <c r="V85" s="39"/>
      <c r="W85" s="39"/>
      <c r="X85" s="39"/>
      <c r="Y85" s="39"/>
      <c r="Z85" s="39"/>
      <c r="AA85" s="39"/>
      <c r="AB85" s="39"/>
      <c r="AC85" s="39"/>
      <c r="AD85" s="39"/>
      <c r="AE85" s="39"/>
    </row>
    <row r="86" s="11" customFormat="1" ht="29.28" customHeight="1">
      <c r="A86" s="187"/>
      <c r="B86" s="188"/>
      <c r="C86" s="189" t="s">
        <v>179</v>
      </c>
      <c r="D86" s="190" t="s">
        <v>62</v>
      </c>
      <c r="E86" s="190" t="s">
        <v>58</v>
      </c>
      <c r="F86" s="190" t="s">
        <v>59</v>
      </c>
      <c r="G86" s="190" t="s">
        <v>180</v>
      </c>
      <c r="H86" s="190" t="s">
        <v>181</v>
      </c>
      <c r="I86" s="190" t="s">
        <v>182</v>
      </c>
      <c r="J86" s="190" t="s">
        <v>157</v>
      </c>
      <c r="K86" s="191" t="s">
        <v>183</v>
      </c>
      <c r="L86" s="192"/>
      <c r="M86" s="93" t="s">
        <v>32</v>
      </c>
      <c r="N86" s="94" t="s">
        <v>47</v>
      </c>
      <c r="O86" s="94" t="s">
        <v>184</v>
      </c>
      <c r="P86" s="94" t="s">
        <v>185</v>
      </c>
      <c r="Q86" s="94" t="s">
        <v>186</v>
      </c>
      <c r="R86" s="94" t="s">
        <v>187</v>
      </c>
      <c r="S86" s="94" t="s">
        <v>188</v>
      </c>
      <c r="T86" s="95" t="s">
        <v>189</v>
      </c>
      <c r="U86" s="187"/>
      <c r="V86" s="187"/>
      <c r="W86" s="187"/>
      <c r="X86" s="187"/>
      <c r="Y86" s="187"/>
      <c r="Z86" s="187"/>
      <c r="AA86" s="187"/>
      <c r="AB86" s="187"/>
      <c r="AC86" s="187"/>
      <c r="AD86" s="187"/>
      <c r="AE86" s="187"/>
    </row>
    <row r="87" s="2" customFormat="1" ht="22.8" customHeight="1">
      <c r="A87" s="39"/>
      <c r="B87" s="40"/>
      <c r="C87" s="100" t="s">
        <v>190</v>
      </c>
      <c r="D87" s="41"/>
      <c r="E87" s="41"/>
      <c r="F87" s="41"/>
      <c r="G87" s="41"/>
      <c r="H87" s="41"/>
      <c r="I87" s="41"/>
      <c r="J87" s="193">
        <f>BK87</f>
        <v>0</v>
      </c>
      <c r="K87" s="41"/>
      <c r="L87" s="45"/>
      <c r="M87" s="96"/>
      <c r="N87" s="194"/>
      <c r="O87" s="97"/>
      <c r="P87" s="195">
        <f>P88+P198</f>
        <v>0</v>
      </c>
      <c r="Q87" s="97"/>
      <c r="R87" s="195">
        <f>R88+R198</f>
        <v>0</v>
      </c>
      <c r="S87" s="97"/>
      <c r="T87" s="196">
        <f>T88+T198</f>
        <v>0</v>
      </c>
      <c r="U87" s="39"/>
      <c r="V87" s="39"/>
      <c r="W87" s="39"/>
      <c r="X87" s="39"/>
      <c r="Y87" s="39"/>
      <c r="Z87" s="39"/>
      <c r="AA87" s="39"/>
      <c r="AB87" s="39"/>
      <c r="AC87" s="39"/>
      <c r="AD87" s="39"/>
      <c r="AE87" s="39"/>
      <c r="AT87" s="17" t="s">
        <v>76</v>
      </c>
      <c r="AU87" s="17" t="s">
        <v>158</v>
      </c>
      <c r="BK87" s="197">
        <f>BK88+BK198</f>
        <v>0</v>
      </c>
    </row>
    <row r="88" s="12" customFormat="1" ht="25.92" customHeight="1">
      <c r="A88" s="12"/>
      <c r="B88" s="198"/>
      <c r="C88" s="199"/>
      <c r="D88" s="200" t="s">
        <v>76</v>
      </c>
      <c r="E88" s="201" t="s">
        <v>1688</v>
      </c>
      <c r="F88" s="201" t="s">
        <v>1689</v>
      </c>
      <c r="G88" s="199"/>
      <c r="H88" s="199"/>
      <c r="I88" s="202"/>
      <c r="J88" s="203">
        <f>BK88</f>
        <v>0</v>
      </c>
      <c r="K88" s="199"/>
      <c r="L88" s="204"/>
      <c r="M88" s="205"/>
      <c r="N88" s="206"/>
      <c r="O88" s="206"/>
      <c r="P88" s="207">
        <f>SUM(P89:P197)</f>
        <v>0</v>
      </c>
      <c r="Q88" s="206"/>
      <c r="R88" s="207">
        <f>SUM(R89:R197)</f>
        <v>0</v>
      </c>
      <c r="S88" s="206"/>
      <c r="T88" s="208">
        <f>SUM(T89:T197)</f>
        <v>0</v>
      </c>
      <c r="U88" s="12"/>
      <c r="V88" s="12"/>
      <c r="W88" s="12"/>
      <c r="X88" s="12"/>
      <c r="Y88" s="12"/>
      <c r="Z88" s="12"/>
      <c r="AA88" s="12"/>
      <c r="AB88" s="12"/>
      <c r="AC88" s="12"/>
      <c r="AD88" s="12"/>
      <c r="AE88" s="12"/>
      <c r="AR88" s="209" t="s">
        <v>84</v>
      </c>
      <c r="AT88" s="210" t="s">
        <v>76</v>
      </c>
      <c r="AU88" s="210" t="s">
        <v>77</v>
      </c>
      <c r="AY88" s="209" t="s">
        <v>194</v>
      </c>
      <c r="BK88" s="211">
        <f>SUM(BK89:BK197)</f>
        <v>0</v>
      </c>
    </row>
    <row r="89" s="2" customFormat="1" ht="16.5" customHeight="1">
      <c r="A89" s="39"/>
      <c r="B89" s="40"/>
      <c r="C89" s="214" t="s">
        <v>84</v>
      </c>
      <c r="D89" s="214" t="s">
        <v>197</v>
      </c>
      <c r="E89" s="215" t="s">
        <v>1690</v>
      </c>
      <c r="F89" s="216" t="s">
        <v>1691</v>
      </c>
      <c r="G89" s="217" t="s">
        <v>262</v>
      </c>
      <c r="H89" s="218">
        <v>1</v>
      </c>
      <c r="I89" s="219"/>
      <c r="J89" s="220">
        <f>ROUND(I89*H89,2)</f>
        <v>0</v>
      </c>
      <c r="K89" s="216" t="s">
        <v>200</v>
      </c>
      <c r="L89" s="221"/>
      <c r="M89" s="222" t="s">
        <v>32</v>
      </c>
      <c r="N89" s="223" t="s">
        <v>48</v>
      </c>
      <c r="O89" s="85"/>
      <c r="P89" s="224">
        <f>O89*H89</f>
        <v>0</v>
      </c>
      <c r="Q89" s="224">
        <v>0</v>
      </c>
      <c r="R89" s="224">
        <f>Q89*H89</f>
        <v>0</v>
      </c>
      <c r="S89" s="224">
        <v>0</v>
      </c>
      <c r="T89" s="225">
        <f>S89*H89</f>
        <v>0</v>
      </c>
      <c r="U89" s="39"/>
      <c r="V89" s="39"/>
      <c r="W89" s="39"/>
      <c r="X89" s="39"/>
      <c r="Y89" s="39"/>
      <c r="Z89" s="39"/>
      <c r="AA89" s="39"/>
      <c r="AB89" s="39"/>
      <c r="AC89" s="39"/>
      <c r="AD89" s="39"/>
      <c r="AE89" s="39"/>
      <c r="AR89" s="226" t="s">
        <v>524</v>
      </c>
      <c r="AT89" s="226" t="s">
        <v>197</v>
      </c>
      <c r="AU89" s="226" t="s">
        <v>84</v>
      </c>
      <c r="AY89" s="17" t="s">
        <v>194</v>
      </c>
      <c r="BE89" s="227">
        <f>IF(N89="základní",J89,0)</f>
        <v>0</v>
      </c>
      <c r="BF89" s="227">
        <f>IF(N89="snížená",J89,0)</f>
        <v>0</v>
      </c>
      <c r="BG89" s="227">
        <f>IF(N89="zákl. přenesená",J89,0)</f>
        <v>0</v>
      </c>
      <c r="BH89" s="227">
        <f>IF(N89="sníž. přenesená",J89,0)</f>
        <v>0</v>
      </c>
      <c r="BI89" s="227">
        <f>IF(N89="nulová",J89,0)</f>
        <v>0</v>
      </c>
      <c r="BJ89" s="17" t="s">
        <v>84</v>
      </c>
      <c r="BK89" s="227">
        <f>ROUND(I89*H89,2)</f>
        <v>0</v>
      </c>
      <c r="BL89" s="17" t="s">
        <v>524</v>
      </c>
      <c r="BM89" s="226" t="s">
        <v>1692</v>
      </c>
    </row>
    <row r="90" s="2" customFormat="1" ht="16.5" customHeight="1">
      <c r="A90" s="39"/>
      <c r="B90" s="40"/>
      <c r="C90" s="214" t="s">
        <v>86</v>
      </c>
      <c r="D90" s="214" t="s">
        <v>197</v>
      </c>
      <c r="E90" s="215" t="s">
        <v>692</v>
      </c>
      <c r="F90" s="216" t="s">
        <v>693</v>
      </c>
      <c r="G90" s="217" t="s">
        <v>262</v>
      </c>
      <c r="H90" s="218">
        <v>1</v>
      </c>
      <c r="I90" s="219"/>
      <c r="J90" s="220">
        <f>ROUND(I90*H90,2)</f>
        <v>0</v>
      </c>
      <c r="K90" s="216" t="s">
        <v>200</v>
      </c>
      <c r="L90" s="221"/>
      <c r="M90" s="222" t="s">
        <v>32</v>
      </c>
      <c r="N90" s="223" t="s">
        <v>48</v>
      </c>
      <c r="O90" s="85"/>
      <c r="P90" s="224">
        <f>O90*H90</f>
        <v>0</v>
      </c>
      <c r="Q90" s="224">
        <v>0</v>
      </c>
      <c r="R90" s="224">
        <f>Q90*H90</f>
        <v>0</v>
      </c>
      <c r="S90" s="224">
        <v>0</v>
      </c>
      <c r="T90" s="225">
        <f>S90*H90</f>
        <v>0</v>
      </c>
      <c r="U90" s="39"/>
      <c r="V90" s="39"/>
      <c r="W90" s="39"/>
      <c r="X90" s="39"/>
      <c r="Y90" s="39"/>
      <c r="Z90" s="39"/>
      <c r="AA90" s="39"/>
      <c r="AB90" s="39"/>
      <c r="AC90" s="39"/>
      <c r="AD90" s="39"/>
      <c r="AE90" s="39"/>
      <c r="AR90" s="226" t="s">
        <v>201</v>
      </c>
      <c r="AT90" s="226" t="s">
        <v>197</v>
      </c>
      <c r="AU90" s="226" t="s">
        <v>84</v>
      </c>
      <c r="AY90" s="17" t="s">
        <v>194</v>
      </c>
      <c r="BE90" s="227">
        <f>IF(N90="základní",J90,0)</f>
        <v>0</v>
      </c>
      <c r="BF90" s="227">
        <f>IF(N90="snížená",J90,0)</f>
        <v>0</v>
      </c>
      <c r="BG90" s="227">
        <f>IF(N90="zákl. přenesená",J90,0)</f>
        <v>0</v>
      </c>
      <c r="BH90" s="227">
        <f>IF(N90="sníž. přenesená",J90,0)</f>
        <v>0</v>
      </c>
      <c r="BI90" s="227">
        <f>IF(N90="nulová",J90,0)</f>
        <v>0</v>
      </c>
      <c r="BJ90" s="17" t="s">
        <v>84</v>
      </c>
      <c r="BK90" s="227">
        <f>ROUND(I90*H90,2)</f>
        <v>0</v>
      </c>
      <c r="BL90" s="17" t="s">
        <v>202</v>
      </c>
      <c r="BM90" s="226" t="s">
        <v>1693</v>
      </c>
    </row>
    <row r="91" s="2" customFormat="1" ht="16.5" customHeight="1">
      <c r="A91" s="39"/>
      <c r="B91" s="40"/>
      <c r="C91" s="214" t="s">
        <v>193</v>
      </c>
      <c r="D91" s="214" t="s">
        <v>197</v>
      </c>
      <c r="E91" s="215" t="s">
        <v>696</v>
      </c>
      <c r="F91" s="216" t="s">
        <v>697</v>
      </c>
      <c r="G91" s="217" t="s">
        <v>262</v>
      </c>
      <c r="H91" s="218">
        <v>1</v>
      </c>
      <c r="I91" s="219"/>
      <c r="J91" s="220">
        <f>ROUND(I91*H91,2)</f>
        <v>0</v>
      </c>
      <c r="K91" s="216" t="s">
        <v>200</v>
      </c>
      <c r="L91" s="221"/>
      <c r="M91" s="222" t="s">
        <v>32</v>
      </c>
      <c r="N91" s="223" t="s">
        <v>48</v>
      </c>
      <c r="O91" s="85"/>
      <c r="P91" s="224">
        <f>O91*H91</f>
        <v>0</v>
      </c>
      <c r="Q91" s="224">
        <v>0</v>
      </c>
      <c r="R91" s="224">
        <f>Q91*H91</f>
        <v>0</v>
      </c>
      <c r="S91" s="224">
        <v>0</v>
      </c>
      <c r="T91" s="225">
        <f>S91*H91</f>
        <v>0</v>
      </c>
      <c r="U91" s="39"/>
      <c r="V91" s="39"/>
      <c r="W91" s="39"/>
      <c r="X91" s="39"/>
      <c r="Y91" s="39"/>
      <c r="Z91" s="39"/>
      <c r="AA91" s="39"/>
      <c r="AB91" s="39"/>
      <c r="AC91" s="39"/>
      <c r="AD91" s="39"/>
      <c r="AE91" s="39"/>
      <c r="AR91" s="226" t="s">
        <v>201</v>
      </c>
      <c r="AT91" s="226" t="s">
        <v>197</v>
      </c>
      <c r="AU91" s="226" t="s">
        <v>84</v>
      </c>
      <c r="AY91" s="17" t="s">
        <v>194</v>
      </c>
      <c r="BE91" s="227">
        <f>IF(N91="základní",J91,0)</f>
        <v>0</v>
      </c>
      <c r="BF91" s="227">
        <f>IF(N91="snížená",J91,0)</f>
        <v>0</v>
      </c>
      <c r="BG91" s="227">
        <f>IF(N91="zákl. přenesená",J91,0)</f>
        <v>0</v>
      </c>
      <c r="BH91" s="227">
        <f>IF(N91="sníž. přenesená",J91,0)</f>
        <v>0</v>
      </c>
      <c r="BI91" s="227">
        <f>IF(N91="nulová",J91,0)</f>
        <v>0</v>
      </c>
      <c r="BJ91" s="17" t="s">
        <v>84</v>
      </c>
      <c r="BK91" s="227">
        <f>ROUND(I91*H91,2)</f>
        <v>0</v>
      </c>
      <c r="BL91" s="17" t="s">
        <v>202</v>
      </c>
      <c r="BM91" s="226" t="s">
        <v>1694</v>
      </c>
    </row>
    <row r="92" s="2" customFormat="1" ht="24.15" customHeight="1">
      <c r="A92" s="39"/>
      <c r="B92" s="40"/>
      <c r="C92" s="214" t="s">
        <v>208</v>
      </c>
      <c r="D92" s="214" t="s">
        <v>197</v>
      </c>
      <c r="E92" s="215" t="s">
        <v>1695</v>
      </c>
      <c r="F92" s="216" t="s">
        <v>1696</v>
      </c>
      <c r="G92" s="217" t="s">
        <v>262</v>
      </c>
      <c r="H92" s="218">
        <v>2</v>
      </c>
      <c r="I92" s="219"/>
      <c r="J92" s="220">
        <f>ROUND(I92*H92,2)</f>
        <v>0</v>
      </c>
      <c r="K92" s="216" t="s">
        <v>200</v>
      </c>
      <c r="L92" s="221"/>
      <c r="M92" s="222" t="s">
        <v>32</v>
      </c>
      <c r="N92" s="223" t="s">
        <v>48</v>
      </c>
      <c r="O92" s="85"/>
      <c r="P92" s="224">
        <f>O92*H92</f>
        <v>0</v>
      </c>
      <c r="Q92" s="224">
        <v>0</v>
      </c>
      <c r="R92" s="224">
        <f>Q92*H92</f>
        <v>0</v>
      </c>
      <c r="S92" s="224">
        <v>0</v>
      </c>
      <c r="T92" s="225">
        <f>S92*H92</f>
        <v>0</v>
      </c>
      <c r="U92" s="39"/>
      <c r="V92" s="39"/>
      <c r="W92" s="39"/>
      <c r="X92" s="39"/>
      <c r="Y92" s="39"/>
      <c r="Z92" s="39"/>
      <c r="AA92" s="39"/>
      <c r="AB92" s="39"/>
      <c r="AC92" s="39"/>
      <c r="AD92" s="39"/>
      <c r="AE92" s="39"/>
      <c r="AR92" s="226" t="s">
        <v>201</v>
      </c>
      <c r="AT92" s="226" t="s">
        <v>197</v>
      </c>
      <c r="AU92" s="226" t="s">
        <v>84</v>
      </c>
      <c r="AY92" s="17" t="s">
        <v>194</v>
      </c>
      <c r="BE92" s="227">
        <f>IF(N92="základní",J92,0)</f>
        <v>0</v>
      </c>
      <c r="BF92" s="227">
        <f>IF(N92="snížená",J92,0)</f>
        <v>0</v>
      </c>
      <c r="BG92" s="227">
        <f>IF(N92="zákl. přenesená",J92,0)</f>
        <v>0</v>
      </c>
      <c r="BH92" s="227">
        <f>IF(N92="sníž. přenesená",J92,0)</f>
        <v>0</v>
      </c>
      <c r="BI92" s="227">
        <f>IF(N92="nulová",J92,0)</f>
        <v>0</v>
      </c>
      <c r="BJ92" s="17" t="s">
        <v>84</v>
      </c>
      <c r="BK92" s="227">
        <f>ROUND(I92*H92,2)</f>
        <v>0</v>
      </c>
      <c r="BL92" s="17" t="s">
        <v>202</v>
      </c>
      <c r="BM92" s="226" t="s">
        <v>1697</v>
      </c>
    </row>
    <row r="93" s="2" customFormat="1" ht="16.5" customHeight="1">
      <c r="A93" s="39"/>
      <c r="B93" s="40"/>
      <c r="C93" s="261" t="s">
        <v>221</v>
      </c>
      <c r="D93" s="261" t="s">
        <v>222</v>
      </c>
      <c r="E93" s="262" t="s">
        <v>1698</v>
      </c>
      <c r="F93" s="263" t="s">
        <v>1699</v>
      </c>
      <c r="G93" s="264" t="s">
        <v>262</v>
      </c>
      <c r="H93" s="265">
        <v>12</v>
      </c>
      <c r="I93" s="266"/>
      <c r="J93" s="267">
        <f>ROUND(I93*H93,2)</f>
        <v>0</v>
      </c>
      <c r="K93" s="263" t="s">
        <v>200</v>
      </c>
      <c r="L93" s="45"/>
      <c r="M93" s="268" t="s">
        <v>32</v>
      </c>
      <c r="N93" s="269" t="s">
        <v>48</v>
      </c>
      <c r="O93" s="85"/>
      <c r="P93" s="224">
        <f>O93*H93</f>
        <v>0</v>
      </c>
      <c r="Q93" s="224">
        <v>0</v>
      </c>
      <c r="R93" s="224">
        <f>Q93*H93</f>
        <v>0</v>
      </c>
      <c r="S93" s="224">
        <v>0</v>
      </c>
      <c r="T93" s="225">
        <f>S93*H93</f>
        <v>0</v>
      </c>
      <c r="U93" s="39"/>
      <c r="V93" s="39"/>
      <c r="W93" s="39"/>
      <c r="X93" s="39"/>
      <c r="Y93" s="39"/>
      <c r="Z93" s="39"/>
      <c r="AA93" s="39"/>
      <c r="AB93" s="39"/>
      <c r="AC93" s="39"/>
      <c r="AD93" s="39"/>
      <c r="AE93" s="39"/>
      <c r="AR93" s="226" t="s">
        <v>263</v>
      </c>
      <c r="AT93" s="226" t="s">
        <v>222</v>
      </c>
      <c r="AU93" s="226" t="s">
        <v>84</v>
      </c>
      <c r="AY93" s="17" t="s">
        <v>194</v>
      </c>
      <c r="BE93" s="227">
        <f>IF(N93="základní",J93,0)</f>
        <v>0</v>
      </c>
      <c r="BF93" s="227">
        <f>IF(N93="snížená",J93,0)</f>
        <v>0</v>
      </c>
      <c r="BG93" s="227">
        <f>IF(N93="zákl. přenesená",J93,0)</f>
        <v>0</v>
      </c>
      <c r="BH93" s="227">
        <f>IF(N93="sníž. přenesená",J93,0)</f>
        <v>0</v>
      </c>
      <c r="BI93" s="227">
        <f>IF(N93="nulová",J93,0)</f>
        <v>0</v>
      </c>
      <c r="BJ93" s="17" t="s">
        <v>84</v>
      </c>
      <c r="BK93" s="227">
        <f>ROUND(I93*H93,2)</f>
        <v>0</v>
      </c>
      <c r="BL93" s="17" t="s">
        <v>263</v>
      </c>
      <c r="BM93" s="226" t="s">
        <v>1700</v>
      </c>
    </row>
    <row r="94" s="2" customFormat="1" ht="24.15" customHeight="1">
      <c r="A94" s="39"/>
      <c r="B94" s="40"/>
      <c r="C94" s="261" t="s">
        <v>229</v>
      </c>
      <c r="D94" s="261" t="s">
        <v>222</v>
      </c>
      <c r="E94" s="262" t="s">
        <v>1701</v>
      </c>
      <c r="F94" s="263" t="s">
        <v>1702</v>
      </c>
      <c r="G94" s="264" t="s">
        <v>262</v>
      </c>
      <c r="H94" s="265">
        <v>1</v>
      </c>
      <c r="I94" s="266"/>
      <c r="J94" s="267">
        <f>ROUND(I94*H94,2)</f>
        <v>0</v>
      </c>
      <c r="K94" s="263" t="s">
        <v>200</v>
      </c>
      <c r="L94" s="45"/>
      <c r="M94" s="268" t="s">
        <v>32</v>
      </c>
      <c r="N94" s="269" t="s">
        <v>48</v>
      </c>
      <c r="O94" s="85"/>
      <c r="P94" s="224">
        <f>O94*H94</f>
        <v>0</v>
      </c>
      <c r="Q94" s="224">
        <v>0</v>
      </c>
      <c r="R94" s="224">
        <f>Q94*H94</f>
        <v>0</v>
      </c>
      <c r="S94" s="224">
        <v>0</v>
      </c>
      <c r="T94" s="225">
        <f>S94*H94</f>
        <v>0</v>
      </c>
      <c r="U94" s="39"/>
      <c r="V94" s="39"/>
      <c r="W94" s="39"/>
      <c r="X94" s="39"/>
      <c r="Y94" s="39"/>
      <c r="Z94" s="39"/>
      <c r="AA94" s="39"/>
      <c r="AB94" s="39"/>
      <c r="AC94" s="39"/>
      <c r="AD94" s="39"/>
      <c r="AE94" s="39"/>
      <c r="AR94" s="226" t="s">
        <v>263</v>
      </c>
      <c r="AT94" s="226" t="s">
        <v>222</v>
      </c>
      <c r="AU94" s="226" t="s">
        <v>84</v>
      </c>
      <c r="AY94" s="17" t="s">
        <v>194</v>
      </c>
      <c r="BE94" s="227">
        <f>IF(N94="základní",J94,0)</f>
        <v>0</v>
      </c>
      <c r="BF94" s="227">
        <f>IF(N94="snížená",J94,0)</f>
        <v>0</v>
      </c>
      <c r="BG94" s="227">
        <f>IF(N94="zákl. přenesená",J94,0)</f>
        <v>0</v>
      </c>
      <c r="BH94" s="227">
        <f>IF(N94="sníž. přenesená",J94,0)</f>
        <v>0</v>
      </c>
      <c r="BI94" s="227">
        <f>IF(N94="nulová",J94,0)</f>
        <v>0</v>
      </c>
      <c r="BJ94" s="17" t="s">
        <v>84</v>
      </c>
      <c r="BK94" s="227">
        <f>ROUND(I94*H94,2)</f>
        <v>0</v>
      </c>
      <c r="BL94" s="17" t="s">
        <v>263</v>
      </c>
      <c r="BM94" s="226" t="s">
        <v>1703</v>
      </c>
    </row>
    <row r="95" s="2" customFormat="1" ht="16.5" customHeight="1">
      <c r="A95" s="39"/>
      <c r="B95" s="40"/>
      <c r="C95" s="214" t="s">
        <v>234</v>
      </c>
      <c r="D95" s="214" t="s">
        <v>197</v>
      </c>
      <c r="E95" s="215" t="s">
        <v>1704</v>
      </c>
      <c r="F95" s="216" t="s">
        <v>1705</v>
      </c>
      <c r="G95" s="217" t="s">
        <v>127</v>
      </c>
      <c r="H95" s="218">
        <v>50</v>
      </c>
      <c r="I95" s="219"/>
      <c r="J95" s="220">
        <f>ROUND(I95*H95,2)</f>
        <v>0</v>
      </c>
      <c r="K95" s="216" t="s">
        <v>200</v>
      </c>
      <c r="L95" s="221"/>
      <c r="M95" s="222" t="s">
        <v>32</v>
      </c>
      <c r="N95" s="223" t="s">
        <v>48</v>
      </c>
      <c r="O95" s="85"/>
      <c r="P95" s="224">
        <f>O95*H95</f>
        <v>0</v>
      </c>
      <c r="Q95" s="224">
        <v>0</v>
      </c>
      <c r="R95" s="224">
        <f>Q95*H95</f>
        <v>0</v>
      </c>
      <c r="S95" s="224">
        <v>0</v>
      </c>
      <c r="T95" s="225">
        <f>S95*H95</f>
        <v>0</v>
      </c>
      <c r="U95" s="39"/>
      <c r="V95" s="39"/>
      <c r="W95" s="39"/>
      <c r="X95" s="39"/>
      <c r="Y95" s="39"/>
      <c r="Z95" s="39"/>
      <c r="AA95" s="39"/>
      <c r="AB95" s="39"/>
      <c r="AC95" s="39"/>
      <c r="AD95" s="39"/>
      <c r="AE95" s="39"/>
      <c r="AR95" s="226" t="s">
        <v>201</v>
      </c>
      <c r="AT95" s="226" t="s">
        <v>197</v>
      </c>
      <c r="AU95" s="226" t="s">
        <v>84</v>
      </c>
      <c r="AY95" s="17" t="s">
        <v>194</v>
      </c>
      <c r="BE95" s="227">
        <f>IF(N95="základní",J95,0)</f>
        <v>0</v>
      </c>
      <c r="BF95" s="227">
        <f>IF(N95="snížená",J95,0)</f>
        <v>0</v>
      </c>
      <c r="BG95" s="227">
        <f>IF(N95="zákl. přenesená",J95,0)</f>
        <v>0</v>
      </c>
      <c r="BH95" s="227">
        <f>IF(N95="sníž. přenesená",J95,0)</f>
        <v>0</v>
      </c>
      <c r="BI95" s="227">
        <f>IF(N95="nulová",J95,0)</f>
        <v>0</v>
      </c>
      <c r="BJ95" s="17" t="s">
        <v>84</v>
      </c>
      <c r="BK95" s="227">
        <f>ROUND(I95*H95,2)</f>
        <v>0</v>
      </c>
      <c r="BL95" s="17" t="s">
        <v>202</v>
      </c>
      <c r="BM95" s="226" t="s">
        <v>1706</v>
      </c>
    </row>
    <row r="96" s="2" customFormat="1" ht="16.5" customHeight="1">
      <c r="A96" s="39"/>
      <c r="B96" s="40"/>
      <c r="C96" s="261" t="s">
        <v>239</v>
      </c>
      <c r="D96" s="261" t="s">
        <v>222</v>
      </c>
      <c r="E96" s="262" t="s">
        <v>782</v>
      </c>
      <c r="F96" s="263" t="s">
        <v>783</v>
      </c>
      <c r="G96" s="264" t="s">
        <v>771</v>
      </c>
      <c r="H96" s="265">
        <v>32</v>
      </c>
      <c r="I96" s="266"/>
      <c r="J96" s="267">
        <f>ROUND(I96*H96,2)</f>
        <v>0</v>
      </c>
      <c r="K96" s="263" t="s">
        <v>200</v>
      </c>
      <c r="L96" s="45"/>
      <c r="M96" s="268" t="s">
        <v>32</v>
      </c>
      <c r="N96" s="269" t="s">
        <v>48</v>
      </c>
      <c r="O96" s="85"/>
      <c r="P96" s="224">
        <f>O96*H96</f>
        <v>0</v>
      </c>
      <c r="Q96" s="224">
        <v>0</v>
      </c>
      <c r="R96" s="224">
        <f>Q96*H96</f>
        <v>0</v>
      </c>
      <c r="S96" s="224">
        <v>0</v>
      </c>
      <c r="T96" s="225">
        <f>S96*H96</f>
        <v>0</v>
      </c>
      <c r="U96" s="39"/>
      <c r="V96" s="39"/>
      <c r="W96" s="39"/>
      <c r="X96" s="39"/>
      <c r="Y96" s="39"/>
      <c r="Z96" s="39"/>
      <c r="AA96" s="39"/>
      <c r="AB96" s="39"/>
      <c r="AC96" s="39"/>
      <c r="AD96" s="39"/>
      <c r="AE96" s="39"/>
      <c r="AR96" s="226" t="s">
        <v>263</v>
      </c>
      <c r="AT96" s="226" t="s">
        <v>222</v>
      </c>
      <c r="AU96" s="226" t="s">
        <v>84</v>
      </c>
      <c r="AY96" s="17" t="s">
        <v>194</v>
      </c>
      <c r="BE96" s="227">
        <f>IF(N96="základní",J96,0)</f>
        <v>0</v>
      </c>
      <c r="BF96" s="227">
        <f>IF(N96="snížená",J96,0)</f>
        <v>0</v>
      </c>
      <c r="BG96" s="227">
        <f>IF(N96="zákl. přenesená",J96,0)</f>
        <v>0</v>
      </c>
      <c r="BH96" s="227">
        <f>IF(N96="sníž. přenesená",J96,0)</f>
        <v>0</v>
      </c>
      <c r="BI96" s="227">
        <f>IF(N96="nulová",J96,0)</f>
        <v>0</v>
      </c>
      <c r="BJ96" s="17" t="s">
        <v>84</v>
      </c>
      <c r="BK96" s="227">
        <f>ROUND(I96*H96,2)</f>
        <v>0</v>
      </c>
      <c r="BL96" s="17" t="s">
        <v>263</v>
      </c>
      <c r="BM96" s="226" t="s">
        <v>1707</v>
      </c>
    </row>
    <row r="97" s="2" customFormat="1" ht="16.5" customHeight="1">
      <c r="A97" s="39"/>
      <c r="B97" s="40"/>
      <c r="C97" s="214" t="s">
        <v>244</v>
      </c>
      <c r="D97" s="214" t="s">
        <v>197</v>
      </c>
      <c r="E97" s="215" t="s">
        <v>388</v>
      </c>
      <c r="F97" s="216" t="s">
        <v>389</v>
      </c>
      <c r="G97" s="217" t="s">
        <v>127</v>
      </c>
      <c r="H97" s="218">
        <v>9510</v>
      </c>
      <c r="I97" s="219"/>
      <c r="J97" s="220">
        <f>ROUND(I97*H97,2)</f>
        <v>0</v>
      </c>
      <c r="K97" s="216" t="s">
        <v>200</v>
      </c>
      <c r="L97" s="221"/>
      <c r="M97" s="222" t="s">
        <v>32</v>
      </c>
      <c r="N97" s="223" t="s">
        <v>48</v>
      </c>
      <c r="O97" s="85"/>
      <c r="P97" s="224">
        <f>O97*H97</f>
        <v>0</v>
      </c>
      <c r="Q97" s="224">
        <v>0</v>
      </c>
      <c r="R97" s="224">
        <f>Q97*H97</f>
        <v>0</v>
      </c>
      <c r="S97" s="224">
        <v>0</v>
      </c>
      <c r="T97" s="225">
        <f>S97*H97</f>
        <v>0</v>
      </c>
      <c r="U97" s="39"/>
      <c r="V97" s="39"/>
      <c r="W97" s="39"/>
      <c r="X97" s="39"/>
      <c r="Y97" s="39"/>
      <c r="Z97" s="39"/>
      <c r="AA97" s="39"/>
      <c r="AB97" s="39"/>
      <c r="AC97" s="39"/>
      <c r="AD97" s="39"/>
      <c r="AE97" s="39"/>
      <c r="AR97" s="226" t="s">
        <v>201</v>
      </c>
      <c r="AT97" s="226" t="s">
        <v>197</v>
      </c>
      <c r="AU97" s="226" t="s">
        <v>84</v>
      </c>
      <c r="AY97" s="17" t="s">
        <v>194</v>
      </c>
      <c r="BE97" s="227">
        <f>IF(N97="základní",J97,0)</f>
        <v>0</v>
      </c>
      <c r="BF97" s="227">
        <f>IF(N97="snížená",J97,0)</f>
        <v>0</v>
      </c>
      <c r="BG97" s="227">
        <f>IF(N97="zákl. přenesená",J97,0)</f>
        <v>0</v>
      </c>
      <c r="BH97" s="227">
        <f>IF(N97="sníž. přenesená",J97,0)</f>
        <v>0</v>
      </c>
      <c r="BI97" s="227">
        <f>IF(N97="nulová",J97,0)</f>
        <v>0</v>
      </c>
      <c r="BJ97" s="17" t="s">
        <v>84</v>
      </c>
      <c r="BK97" s="227">
        <f>ROUND(I97*H97,2)</f>
        <v>0</v>
      </c>
      <c r="BL97" s="17" t="s">
        <v>202</v>
      </c>
      <c r="BM97" s="226" t="s">
        <v>1708</v>
      </c>
    </row>
    <row r="98" s="2" customFormat="1" ht="16.5" customHeight="1">
      <c r="A98" s="39"/>
      <c r="B98" s="40"/>
      <c r="C98" s="261" t="s">
        <v>249</v>
      </c>
      <c r="D98" s="261" t="s">
        <v>222</v>
      </c>
      <c r="E98" s="262" t="s">
        <v>1709</v>
      </c>
      <c r="F98" s="263" t="s">
        <v>1710</v>
      </c>
      <c r="G98" s="264" t="s">
        <v>262</v>
      </c>
      <c r="H98" s="265">
        <v>2</v>
      </c>
      <c r="I98" s="266"/>
      <c r="J98" s="267">
        <f>ROUND(I98*H98,2)</f>
        <v>0</v>
      </c>
      <c r="K98" s="263" t="s">
        <v>200</v>
      </c>
      <c r="L98" s="45"/>
      <c r="M98" s="268" t="s">
        <v>32</v>
      </c>
      <c r="N98" s="269" t="s">
        <v>48</v>
      </c>
      <c r="O98" s="85"/>
      <c r="P98" s="224">
        <f>O98*H98</f>
        <v>0</v>
      </c>
      <c r="Q98" s="224">
        <v>0</v>
      </c>
      <c r="R98" s="224">
        <f>Q98*H98</f>
        <v>0</v>
      </c>
      <c r="S98" s="224">
        <v>0</v>
      </c>
      <c r="T98" s="225">
        <f>S98*H98</f>
        <v>0</v>
      </c>
      <c r="U98" s="39"/>
      <c r="V98" s="39"/>
      <c r="W98" s="39"/>
      <c r="X98" s="39"/>
      <c r="Y98" s="39"/>
      <c r="Z98" s="39"/>
      <c r="AA98" s="39"/>
      <c r="AB98" s="39"/>
      <c r="AC98" s="39"/>
      <c r="AD98" s="39"/>
      <c r="AE98" s="39"/>
      <c r="AR98" s="226" t="s">
        <v>263</v>
      </c>
      <c r="AT98" s="226" t="s">
        <v>222</v>
      </c>
      <c r="AU98" s="226" t="s">
        <v>84</v>
      </c>
      <c r="AY98" s="17" t="s">
        <v>194</v>
      </c>
      <c r="BE98" s="227">
        <f>IF(N98="základní",J98,0)</f>
        <v>0</v>
      </c>
      <c r="BF98" s="227">
        <f>IF(N98="snížená",J98,0)</f>
        <v>0</v>
      </c>
      <c r="BG98" s="227">
        <f>IF(N98="zákl. přenesená",J98,0)</f>
        <v>0</v>
      </c>
      <c r="BH98" s="227">
        <f>IF(N98="sníž. přenesená",J98,0)</f>
        <v>0</v>
      </c>
      <c r="BI98" s="227">
        <f>IF(N98="nulová",J98,0)</f>
        <v>0</v>
      </c>
      <c r="BJ98" s="17" t="s">
        <v>84</v>
      </c>
      <c r="BK98" s="227">
        <f>ROUND(I98*H98,2)</f>
        <v>0</v>
      </c>
      <c r="BL98" s="17" t="s">
        <v>263</v>
      </c>
      <c r="BM98" s="226" t="s">
        <v>1711</v>
      </c>
    </row>
    <row r="99" s="2" customFormat="1" ht="21.75" customHeight="1">
      <c r="A99" s="39"/>
      <c r="B99" s="40"/>
      <c r="C99" s="261" t="s">
        <v>254</v>
      </c>
      <c r="D99" s="261" t="s">
        <v>222</v>
      </c>
      <c r="E99" s="262" t="s">
        <v>1712</v>
      </c>
      <c r="F99" s="263" t="s">
        <v>1713</v>
      </c>
      <c r="G99" s="264" t="s">
        <v>262</v>
      </c>
      <c r="H99" s="265">
        <v>2</v>
      </c>
      <c r="I99" s="266"/>
      <c r="J99" s="267">
        <f>ROUND(I99*H99,2)</f>
        <v>0</v>
      </c>
      <c r="K99" s="263" t="s">
        <v>200</v>
      </c>
      <c r="L99" s="45"/>
      <c r="M99" s="268" t="s">
        <v>32</v>
      </c>
      <c r="N99" s="269" t="s">
        <v>48</v>
      </c>
      <c r="O99" s="85"/>
      <c r="P99" s="224">
        <f>O99*H99</f>
        <v>0</v>
      </c>
      <c r="Q99" s="224">
        <v>0</v>
      </c>
      <c r="R99" s="224">
        <f>Q99*H99</f>
        <v>0</v>
      </c>
      <c r="S99" s="224">
        <v>0</v>
      </c>
      <c r="T99" s="225">
        <f>S99*H99</f>
        <v>0</v>
      </c>
      <c r="U99" s="39"/>
      <c r="V99" s="39"/>
      <c r="W99" s="39"/>
      <c r="X99" s="39"/>
      <c r="Y99" s="39"/>
      <c r="Z99" s="39"/>
      <c r="AA99" s="39"/>
      <c r="AB99" s="39"/>
      <c r="AC99" s="39"/>
      <c r="AD99" s="39"/>
      <c r="AE99" s="39"/>
      <c r="AR99" s="226" t="s">
        <v>263</v>
      </c>
      <c r="AT99" s="226" t="s">
        <v>222</v>
      </c>
      <c r="AU99" s="226" t="s">
        <v>84</v>
      </c>
      <c r="AY99" s="17" t="s">
        <v>194</v>
      </c>
      <c r="BE99" s="227">
        <f>IF(N99="základní",J99,0)</f>
        <v>0</v>
      </c>
      <c r="BF99" s="227">
        <f>IF(N99="snížená",J99,0)</f>
        <v>0</v>
      </c>
      <c r="BG99" s="227">
        <f>IF(N99="zákl. přenesená",J99,0)</f>
        <v>0</v>
      </c>
      <c r="BH99" s="227">
        <f>IF(N99="sníž. přenesená",J99,0)</f>
        <v>0</v>
      </c>
      <c r="BI99" s="227">
        <f>IF(N99="nulová",J99,0)</f>
        <v>0</v>
      </c>
      <c r="BJ99" s="17" t="s">
        <v>84</v>
      </c>
      <c r="BK99" s="227">
        <f>ROUND(I99*H99,2)</f>
        <v>0</v>
      </c>
      <c r="BL99" s="17" t="s">
        <v>263</v>
      </c>
      <c r="BM99" s="226" t="s">
        <v>1714</v>
      </c>
    </row>
    <row r="100" s="2" customFormat="1" ht="24.15" customHeight="1">
      <c r="A100" s="39"/>
      <c r="B100" s="40"/>
      <c r="C100" s="214" t="s">
        <v>259</v>
      </c>
      <c r="D100" s="214" t="s">
        <v>197</v>
      </c>
      <c r="E100" s="215" t="s">
        <v>1715</v>
      </c>
      <c r="F100" s="216" t="s">
        <v>1716</v>
      </c>
      <c r="G100" s="217" t="s">
        <v>127</v>
      </c>
      <c r="H100" s="218">
        <v>100</v>
      </c>
      <c r="I100" s="219"/>
      <c r="J100" s="220">
        <f>ROUND(I100*H100,2)</f>
        <v>0</v>
      </c>
      <c r="K100" s="216" t="s">
        <v>200</v>
      </c>
      <c r="L100" s="221"/>
      <c r="M100" s="222" t="s">
        <v>32</v>
      </c>
      <c r="N100" s="223" t="s">
        <v>48</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201</v>
      </c>
      <c r="AT100" s="226" t="s">
        <v>197</v>
      </c>
      <c r="AU100" s="226" t="s">
        <v>84</v>
      </c>
      <c r="AY100" s="17" t="s">
        <v>194</v>
      </c>
      <c r="BE100" s="227">
        <f>IF(N100="základní",J100,0)</f>
        <v>0</v>
      </c>
      <c r="BF100" s="227">
        <f>IF(N100="snížená",J100,0)</f>
        <v>0</v>
      </c>
      <c r="BG100" s="227">
        <f>IF(N100="zákl. přenesená",J100,0)</f>
        <v>0</v>
      </c>
      <c r="BH100" s="227">
        <f>IF(N100="sníž. přenesená",J100,0)</f>
        <v>0</v>
      </c>
      <c r="BI100" s="227">
        <f>IF(N100="nulová",J100,0)</f>
        <v>0</v>
      </c>
      <c r="BJ100" s="17" t="s">
        <v>84</v>
      </c>
      <c r="BK100" s="227">
        <f>ROUND(I100*H100,2)</f>
        <v>0</v>
      </c>
      <c r="BL100" s="17" t="s">
        <v>202</v>
      </c>
      <c r="BM100" s="226" t="s">
        <v>1717</v>
      </c>
    </row>
    <row r="101" s="2" customFormat="1" ht="16.5" customHeight="1">
      <c r="A101" s="39"/>
      <c r="B101" s="40"/>
      <c r="C101" s="261" t="s">
        <v>265</v>
      </c>
      <c r="D101" s="261" t="s">
        <v>222</v>
      </c>
      <c r="E101" s="262" t="s">
        <v>394</v>
      </c>
      <c r="F101" s="263" t="s">
        <v>395</v>
      </c>
      <c r="G101" s="264" t="s">
        <v>262</v>
      </c>
      <c r="H101" s="265">
        <v>16</v>
      </c>
      <c r="I101" s="266"/>
      <c r="J101" s="267">
        <f>ROUND(I101*H101,2)</f>
        <v>0</v>
      </c>
      <c r="K101" s="263" t="s">
        <v>200</v>
      </c>
      <c r="L101" s="45"/>
      <c r="M101" s="268" t="s">
        <v>32</v>
      </c>
      <c r="N101" s="269" t="s">
        <v>48</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263</v>
      </c>
      <c r="AT101" s="226" t="s">
        <v>222</v>
      </c>
      <c r="AU101" s="226" t="s">
        <v>84</v>
      </c>
      <c r="AY101" s="17" t="s">
        <v>194</v>
      </c>
      <c r="BE101" s="227">
        <f>IF(N101="základní",J101,0)</f>
        <v>0</v>
      </c>
      <c r="BF101" s="227">
        <f>IF(N101="snížená",J101,0)</f>
        <v>0</v>
      </c>
      <c r="BG101" s="227">
        <f>IF(N101="zákl. přenesená",J101,0)</f>
        <v>0</v>
      </c>
      <c r="BH101" s="227">
        <f>IF(N101="sníž. přenesená",J101,0)</f>
        <v>0</v>
      </c>
      <c r="BI101" s="227">
        <f>IF(N101="nulová",J101,0)</f>
        <v>0</v>
      </c>
      <c r="BJ101" s="17" t="s">
        <v>84</v>
      </c>
      <c r="BK101" s="227">
        <f>ROUND(I101*H101,2)</f>
        <v>0</v>
      </c>
      <c r="BL101" s="17" t="s">
        <v>263</v>
      </c>
      <c r="BM101" s="226" t="s">
        <v>1718</v>
      </c>
    </row>
    <row r="102" s="2" customFormat="1" ht="16.5" customHeight="1">
      <c r="A102" s="39"/>
      <c r="B102" s="40"/>
      <c r="C102" s="214" t="s">
        <v>269</v>
      </c>
      <c r="D102" s="214" t="s">
        <v>197</v>
      </c>
      <c r="E102" s="215" t="s">
        <v>1719</v>
      </c>
      <c r="F102" s="216" t="s">
        <v>1720</v>
      </c>
      <c r="G102" s="217" t="s">
        <v>127</v>
      </c>
      <c r="H102" s="218">
        <v>50</v>
      </c>
      <c r="I102" s="219"/>
      <c r="J102" s="220">
        <f>ROUND(I102*H102,2)</f>
        <v>0</v>
      </c>
      <c r="K102" s="216" t="s">
        <v>200</v>
      </c>
      <c r="L102" s="221"/>
      <c r="M102" s="222" t="s">
        <v>32</v>
      </c>
      <c r="N102" s="223" t="s">
        <v>48</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201</v>
      </c>
      <c r="AT102" s="226" t="s">
        <v>197</v>
      </c>
      <c r="AU102" s="226" t="s">
        <v>84</v>
      </c>
      <c r="AY102" s="17" t="s">
        <v>194</v>
      </c>
      <c r="BE102" s="227">
        <f>IF(N102="základní",J102,0)</f>
        <v>0</v>
      </c>
      <c r="BF102" s="227">
        <f>IF(N102="snížená",J102,0)</f>
        <v>0</v>
      </c>
      <c r="BG102" s="227">
        <f>IF(N102="zákl. přenesená",J102,0)</f>
        <v>0</v>
      </c>
      <c r="BH102" s="227">
        <f>IF(N102="sníž. přenesená",J102,0)</f>
        <v>0</v>
      </c>
      <c r="BI102" s="227">
        <f>IF(N102="nulová",J102,0)</f>
        <v>0</v>
      </c>
      <c r="BJ102" s="17" t="s">
        <v>84</v>
      </c>
      <c r="BK102" s="227">
        <f>ROUND(I102*H102,2)</f>
        <v>0</v>
      </c>
      <c r="BL102" s="17" t="s">
        <v>202</v>
      </c>
      <c r="BM102" s="226" t="s">
        <v>1721</v>
      </c>
    </row>
    <row r="103" s="2" customFormat="1" ht="16.5" customHeight="1">
      <c r="A103" s="39"/>
      <c r="B103" s="40"/>
      <c r="C103" s="214" t="s">
        <v>8</v>
      </c>
      <c r="D103" s="214" t="s">
        <v>197</v>
      </c>
      <c r="E103" s="215" t="s">
        <v>1722</v>
      </c>
      <c r="F103" s="216" t="s">
        <v>1723</v>
      </c>
      <c r="G103" s="217" t="s">
        <v>262</v>
      </c>
      <c r="H103" s="218">
        <v>1</v>
      </c>
      <c r="I103" s="219"/>
      <c r="J103" s="220">
        <f>ROUND(I103*H103,2)</f>
        <v>0</v>
      </c>
      <c r="K103" s="216" t="s">
        <v>200</v>
      </c>
      <c r="L103" s="221"/>
      <c r="M103" s="222" t="s">
        <v>32</v>
      </c>
      <c r="N103" s="223" t="s">
        <v>48</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201</v>
      </c>
      <c r="AT103" s="226" t="s">
        <v>197</v>
      </c>
      <c r="AU103" s="226" t="s">
        <v>84</v>
      </c>
      <c r="AY103" s="17" t="s">
        <v>194</v>
      </c>
      <c r="BE103" s="227">
        <f>IF(N103="základní",J103,0)</f>
        <v>0</v>
      </c>
      <c r="BF103" s="227">
        <f>IF(N103="snížená",J103,0)</f>
        <v>0</v>
      </c>
      <c r="BG103" s="227">
        <f>IF(N103="zákl. přenesená",J103,0)</f>
        <v>0</v>
      </c>
      <c r="BH103" s="227">
        <f>IF(N103="sníž. přenesená",J103,0)</f>
        <v>0</v>
      </c>
      <c r="BI103" s="227">
        <f>IF(N103="nulová",J103,0)</f>
        <v>0</v>
      </c>
      <c r="BJ103" s="17" t="s">
        <v>84</v>
      </c>
      <c r="BK103" s="227">
        <f>ROUND(I103*H103,2)</f>
        <v>0</v>
      </c>
      <c r="BL103" s="17" t="s">
        <v>202</v>
      </c>
      <c r="BM103" s="226" t="s">
        <v>1724</v>
      </c>
    </row>
    <row r="104" s="2" customFormat="1" ht="21.75" customHeight="1">
      <c r="A104" s="39"/>
      <c r="B104" s="40"/>
      <c r="C104" s="214" t="s">
        <v>279</v>
      </c>
      <c r="D104" s="214" t="s">
        <v>197</v>
      </c>
      <c r="E104" s="215" t="s">
        <v>1725</v>
      </c>
      <c r="F104" s="216" t="s">
        <v>1726</v>
      </c>
      <c r="G104" s="217" t="s">
        <v>262</v>
      </c>
      <c r="H104" s="218">
        <v>1</v>
      </c>
      <c r="I104" s="219"/>
      <c r="J104" s="220">
        <f>ROUND(I104*H104,2)</f>
        <v>0</v>
      </c>
      <c r="K104" s="216" t="s">
        <v>200</v>
      </c>
      <c r="L104" s="221"/>
      <c r="M104" s="222" t="s">
        <v>32</v>
      </c>
      <c r="N104" s="223" t="s">
        <v>48</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201</v>
      </c>
      <c r="AT104" s="226" t="s">
        <v>197</v>
      </c>
      <c r="AU104" s="226" t="s">
        <v>84</v>
      </c>
      <c r="AY104" s="17" t="s">
        <v>194</v>
      </c>
      <c r="BE104" s="227">
        <f>IF(N104="základní",J104,0)</f>
        <v>0</v>
      </c>
      <c r="BF104" s="227">
        <f>IF(N104="snížená",J104,0)</f>
        <v>0</v>
      </c>
      <c r="BG104" s="227">
        <f>IF(N104="zákl. přenesená",J104,0)</f>
        <v>0</v>
      </c>
      <c r="BH104" s="227">
        <f>IF(N104="sníž. přenesená",J104,0)</f>
        <v>0</v>
      </c>
      <c r="BI104" s="227">
        <f>IF(N104="nulová",J104,0)</f>
        <v>0</v>
      </c>
      <c r="BJ104" s="17" t="s">
        <v>84</v>
      </c>
      <c r="BK104" s="227">
        <f>ROUND(I104*H104,2)</f>
        <v>0</v>
      </c>
      <c r="BL104" s="17" t="s">
        <v>202</v>
      </c>
      <c r="BM104" s="226" t="s">
        <v>1727</v>
      </c>
    </row>
    <row r="105" s="2" customFormat="1" ht="49.05" customHeight="1">
      <c r="A105" s="39"/>
      <c r="B105" s="40"/>
      <c r="C105" s="261" t="s">
        <v>283</v>
      </c>
      <c r="D105" s="261" t="s">
        <v>222</v>
      </c>
      <c r="E105" s="262" t="s">
        <v>1728</v>
      </c>
      <c r="F105" s="263" t="s">
        <v>1729</v>
      </c>
      <c r="G105" s="264" t="s">
        <v>262</v>
      </c>
      <c r="H105" s="265">
        <v>2</v>
      </c>
      <c r="I105" s="266"/>
      <c r="J105" s="267">
        <f>ROUND(I105*H105,2)</f>
        <v>0</v>
      </c>
      <c r="K105" s="263" t="s">
        <v>200</v>
      </c>
      <c r="L105" s="45"/>
      <c r="M105" s="268" t="s">
        <v>32</v>
      </c>
      <c r="N105" s="269" t="s">
        <v>48</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208</v>
      </c>
      <c r="AT105" s="226" t="s">
        <v>222</v>
      </c>
      <c r="AU105" s="226" t="s">
        <v>84</v>
      </c>
      <c r="AY105" s="17" t="s">
        <v>194</v>
      </c>
      <c r="BE105" s="227">
        <f>IF(N105="základní",J105,0)</f>
        <v>0</v>
      </c>
      <c r="BF105" s="227">
        <f>IF(N105="snížená",J105,0)</f>
        <v>0</v>
      </c>
      <c r="BG105" s="227">
        <f>IF(N105="zákl. přenesená",J105,0)</f>
        <v>0</v>
      </c>
      <c r="BH105" s="227">
        <f>IF(N105="sníž. přenesená",J105,0)</f>
        <v>0</v>
      </c>
      <c r="BI105" s="227">
        <f>IF(N105="nulová",J105,0)</f>
        <v>0</v>
      </c>
      <c r="BJ105" s="17" t="s">
        <v>84</v>
      </c>
      <c r="BK105" s="227">
        <f>ROUND(I105*H105,2)</f>
        <v>0</v>
      </c>
      <c r="BL105" s="17" t="s">
        <v>208</v>
      </c>
      <c r="BM105" s="226" t="s">
        <v>1730</v>
      </c>
    </row>
    <row r="106" s="2" customFormat="1" ht="16.5" customHeight="1">
      <c r="A106" s="39"/>
      <c r="B106" s="40"/>
      <c r="C106" s="261" t="s">
        <v>287</v>
      </c>
      <c r="D106" s="261" t="s">
        <v>222</v>
      </c>
      <c r="E106" s="262" t="s">
        <v>1731</v>
      </c>
      <c r="F106" s="263" t="s">
        <v>1732</v>
      </c>
      <c r="G106" s="264" t="s">
        <v>262</v>
      </c>
      <c r="H106" s="265">
        <v>1</v>
      </c>
      <c r="I106" s="266"/>
      <c r="J106" s="267">
        <f>ROUND(I106*H106,2)</f>
        <v>0</v>
      </c>
      <c r="K106" s="263" t="s">
        <v>200</v>
      </c>
      <c r="L106" s="45"/>
      <c r="M106" s="268" t="s">
        <v>32</v>
      </c>
      <c r="N106" s="269" t="s">
        <v>48</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84</v>
      </c>
      <c r="AT106" s="226" t="s">
        <v>222</v>
      </c>
      <c r="AU106" s="226" t="s">
        <v>84</v>
      </c>
      <c r="AY106" s="17" t="s">
        <v>194</v>
      </c>
      <c r="BE106" s="227">
        <f>IF(N106="základní",J106,0)</f>
        <v>0</v>
      </c>
      <c r="BF106" s="227">
        <f>IF(N106="snížená",J106,0)</f>
        <v>0</v>
      </c>
      <c r="BG106" s="227">
        <f>IF(N106="zákl. přenesená",J106,0)</f>
        <v>0</v>
      </c>
      <c r="BH106" s="227">
        <f>IF(N106="sníž. přenesená",J106,0)</f>
        <v>0</v>
      </c>
      <c r="BI106" s="227">
        <f>IF(N106="nulová",J106,0)</f>
        <v>0</v>
      </c>
      <c r="BJ106" s="17" t="s">
        <v>84</v>
      </c>
      <c r="BK106" s="227">
        <f>ROUND(I106*H106,2)</f>
        <v>0</v>
      </c>
      <c r="BL106" s="17" t="s">
        <v>84</v>
      </c>
      <c r="BM106" s="226" t="s">
        <v>1733</v>
      </c>
    </row>
    <row r="107" s="2" customFormat="1" ht="49.05" customHeight="1">
      <c r="A107" s="39"/>
      <c r="B107" s="40"/>
      <c r="C107" s="261" t="s">
        <v>291</v>
      </c>
      <c r="D107" s="261" t="s">
        <v>222</v>
      </c>
      <c r="E107" s="262" t="s">
        <v>1734</v>
      </c>
      <c r="F107" s="263" t="s">
        <v>1735</v>
      </c>
      <c r="G107" s="264" t="s">
        <v>262</v>
      </c>
      <c r="H107" s="265">
        <v>3</v>
      </c>
      <c r="I107" s="266"/>
      <c r="J107" s="267">
        <f>ROUND(I107*H107,2)</f>
        <v>0</v>
      </c>
      <c r="K107" s="263" t="s">
        <v>200</v>
      </c>
      <c r="L107" s="45"/>
      <c r="M107" s="268" t="s">
        <v>32</v>
      </c>
      <c r="N107" s="269" t="s">
        <v>48</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208</v>
      </c>
      <c r="AT107" s="226" t="s">
        <v>222</v>
      </c>
      <c r="AU107" s="226" t="s">
        <v>84</v>
      </c>
      <c r="AY107" s="17" t="s">
        <v>194</v>
      </c>
      <c r="BE107" s="227">
        <f>IF(N107="základní",J107,0)</f>
        <v>0</v>
      </c>
      <c r="BF107" s="227">
        <f>IF(N107="snížená",J107,0)</f>
        <v>0</v>
      </c>
      <c r="BG107" s="227">
        <f>IF(N107="zákl. přenesená",J107,0)</f>
        <v>0</v>
      </c>
      <c r="BH107" s="227">
        <f>IF(N107="sníž. přenesená",J107,0)</f>
        <v>0</v>
      </c>
      <c r="BI107" s="227">
        <f>IF(N107="nulová",J107,0)</f>
        <v>0</v>
      </c>
      <c r="BJ107" s="17" t="s">
        <v>84</v>
      </c>
      <c r="BK107" s="227">
        <f>ROUND(I107*H107,2)</f>
        <v>0</v>
      </c>
      <c r="BL107" s="17" t="s">
        <v>208</v>
      </c>
      <c r="BM107" s="226" t="s">
        <v>1736</v>
      </c>
    </row>
    <row r="108" s="2" customFormat="1" ht="16.5" customHeight="1">
      <c r="A108" s="39"/>
      <c r="B108" s="40"/>
      <c r="C108" s="214" t="s">
        <v>152</v>
      </c>
      <c r="D108" s="214" t="s">
        <v>197</v>
      </c>
      <c r="E108" s="215" t="s">
        <v>1737</v>
      </c>
      <c r="F108" s="216" t="s">
        <v>1738</v>
      </c>
      <c r="G108" s="217" t="s">
        <v>262</v>
      </c>
      <c r="H108" s="218">
        <v>1</v>
      </c>
      <c r="I108" s="219"/>
      <c r="J108" s="220">
        <f>ROUND(I108*H108,2)</f>
        <v>0</v>
      </c>
      <c r="K108" s="216" t="s">
        <v>200</v>
      </c>
      <c r="L108" s="221"/>
      <c r="M108" s="222" t="s">
        <v>32</v>
      </c>
      <c r="N108" s="223" t="s">
        <v>48</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524</v>
      </c>
      <c r="AT108" s="226" t="s">
        <v>197</v>
      </c>
      <c r="AU108" s="226" t="s">
        <v>84</v>
      </c>
      <c r="AY108" s="17" t="s">
        <v>194</v>
      </c>
      <c r="BE108" s="227">
        <f>IF(N108="základní",J108,0)</f>
        <v>0</v>
      </c>
      <c r="BF108" s="227">
        <f>IF(N108="snížená",J108,0)</f>
        <v>0</v>
      </c>
      <c r="BG108" s="227">
        <f>IF(N108="zákl. přenesená",J108,0)</f>
        <v>0</v>
      </c>
      <c r="BH108" s="227">
        <f>IF(N108="sníž. přenesená",J108,0)</f>
        <v>0</v>
      </c>
      <c r="BI108" s="227">
        <f>IF(N108="nulová",J108,0)</f>
        <v>0</v>
      </c>
      <c r="BJ108" s="17" t="s">
        <v>84</v>
      </c>
      <c r="BK108" s="227">
        <f>ROUND(I108*H108,2)</f>
        <v>0</v>
      </c>
      <c r="BL108" s="17" t="s">
        <v>524</v>
      </c>
      <c r="BM108" s="226" t="s">
        <v>1739</v>
      </c>
    </row>
    <row r="109" s="2" customFormat="1">
      <c r="A109" s="39"/>
      <c r="B109" s="40"/>
      <c r="C109" s="41"/>
      <c r="D109" s="230" t="s">
        <v>226</v>
      </c>
      <c r="E109" s="41"/>
      <c r="F109" s="270" t="s">
        <v>1740</v>
      </c>
      <c r="G109" s="41"/>
      <c r="H109" s="41"/>
      <c r="I109" s="271"/>
      <c r="J109" s="41"/>
      <c r="K109" s="41"/>
      <c r="L109" s="45"/>
      <c r="M109" s="272"/>
      <c r="N109" s="273"/>
      <c r="O109" s="85"/>
      <c r="P109" s="85"/>
      <c r="Q109" s="85"/>
      <c r="R109" s="85"/>
      <c r="S109" s="85"/>
      <c r="T109" s="86"/>
      <c r="U109" s="39"/>
      <c r="V109" s="39"/>
      <c r="W109" s="39"/>
      <c r="X109" s="39"/>
      <c r="Y109" s="39"/>
      <c r="Z109" s="39"/>
      <c r="AA109" s="39"/>
      <c r="AB109" s="39"/>
      <c r="AC109" s="39"/>
      <c r="AD109" s="39"/>
      <c r="AE109" s="39"/>
      <c r="AT109" s="17" t="s">
        <v>226</v>
      </c>
      <c r="AU109" s="17" t="s">
        <v>84</v>
      </c>
    </row>
    <row r="110" s="2" customFormat="1" ht="16.5" customHeight="1">
      <c r="A110" s="39"/>
      <c r="B110" s="40"/>
      <c r="C110" s="214" t="s">
        <v>7</v>
      </c>
      <c r="D110" s="214" t="s">
        <v>197</v>
      </c>
      <c r="E110" s="215" t="s">
        <v>1741</v>
      </c>
      <c r="F110" s="216" t="s">
        <v>1742</v>
      </c>
      <c r="G110" s="217" t="s">
        <v>262</v>
      </c>
      <c r="H110" s="218">
        <v>2</v>
      </c>
      <c r="I110" s="219"/>
      <c r="J110" s="220">
        <f>ROUND(I110*H110,2)</f>
        <v>0</v>
      </c>
      <c r="K110" s="216" t="s">
        <v>200</v>
      </c>
      <c r="L110" s="221"/>
      <c r="M110" s="222" t="s">
        <v>32</v>
      </c>
      <c r="N110" s="223" t="s">
        <v>48</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524</v>
      </c>
      <c r="AT110" s="226" t="s">
        <v>197</v>
      </c>
      <c r="AU110" s="226" t="s">
        <v>84</v>
      </c>
      <c r="AY110" s="17" t="s">
        <v>194</v>
      </c>
      <c r="BE110" s="227">
        <f>IF(N110="základní",J110,0)</f>
        <v>0</v>
      </c>
      <c r="BF110" s="227">
        <f>IF(N110="snížená",J110,0)</f>
        <v>0</v>
      </c>
      <c r="BG110" s="227">
        <f>IF(N110="zákl. přenesená",J110,0)</f>
        <v>0</v>
      </c>
      <c r="BH110" s="227">
        <f>IF(N110="sníž. přenesená",J110,0)</f>
        <v>0</v>
      </c>
      <c r="BI110" s="227">
        <f>IF(N110="nulová",J110,0)</f>
        <v>0</v>
      </c>
      <c r="BJ110" s="17" t="s">
        <v>84</v>
      </c>
      <c r="BK110" s="227">
        <f>ROUND(I110*H110,2)</f>
        <v>0</v>
      </c>
      <c r="BL110" s="17" t="s">
        <v>524</v>
      </c>
      <c r="BM110" s="226" t="s">
        <v>1743</v>
      </c>
    </row>
    <row r="111" s="2" customFormat="1">
      <c r="A111" s="39"/>
      <c r="B111" s="40"/>
      <c r="C111" s="41"/>
      <c r="D111" s="230" t="s">
        <v>226</v>
      </c>
      <c r="E111" s="41"/>
      <c r="F111" s="270" t="s">
        <v>1744</v>
      </c>
      <c r="G111" s="41"/>
      <c r="H111" s="41"/>
      <c r="I111" s="271"/>
      <c r="J111" s="41"/>
      <c r="K111" s="41"/>
      <c r="L111" s="45"/>
      <c r="M111" s="272"/>
      <c r="N111" s="273"/>
      <c r="O111" s="85"/>
      <c r="P111" s="85"/>
      <c r="Q111" s="85"/>
      <c r="R111" s="85"/>
      <c r="S111" s="85"/>
      <c r="T111" s="86"/>
      <c r="U111" s="39"/>
      <c r="V111" s="39"/>
      <c r="W111" s="39"/>
      <c r="X111" s="39"/>
      <c r="Y111" s="39"/>
      <c r="Z111" s="39"/>
      <c r="AA111" s="39"/>
      <c r="AB111" s="39"/>
      <c r="AC111" s="39"/>
      <c r="AD111" s="39"/>
      <c r="AE111" s="39"/>
      <c r="AT111" s="17" t="s">
        <v>226</v>
      </c>
      <c r="AU111" s="17" t="s">
        <v>84</v>
      </c>
    </row>
    <row r="112" s="2" customFormat="1" ht="16.5" customHeight="1">
      <c r="A112" s="39"/>
      <c r="B112" s="40"/>
      <c r="C112" s="214" t="s">
        <v>304</v>
      </c>
      <c r="D112" s="214" t="s">
        <v>197</v>
      </c>
      <c r="E112" s="215" t="s">
        <v>1745</v>
      </c>
      <c r="F112" s="216" t="s">
        <v>1746</v>
      </c>
      <c r="G112" s="217" t="s">
        <v>262</v>
      </c>
      <c r="H112" s="218">
        <v>2</v>
      </c>
      <c r="I112" s="219"/>
      <c r="J112" s="220">
        <f>ROUND(I112*H112,2)</f>
        <v>0</v>
      </c>
      <c r="K112" s="216" t="s">
        <v>200</v>
      </c>
      <c r="L112" s="221"/>
      <c r="M112" s="222" t="s">
        <v>32</v>
      </c>
      <c r="N112" s="223" t="s">
        <v>48</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524</v>
      </c>
      <c r="AT112" s="226" t="s">
        <v>197</v>
      </c>
      <c r="AU112" s="226" t="s">
        <v>84</v>
      </c>
      <c r="AY112" s="17" t="s">
        <v>194</v>
      </c>
      <c r="BE112" s="227">
        <f>IF(N112="základní",J112,0)</f>
        <v>0</v>
      </c>
      <c r="BF112" s="227">
        <f>IF(N112="snížená",J112,0)</f>
        <v>0</v>
      </c>
      <c r="BG112" s="227">
        <f>IF(N112="zákl. přenesená",J112,0)</f>
        <v>0</v>
      </c>
      <c r="BH112" s="227">
        <f>IF(N112="sníž. přenesená",J112,0)</f>
        <v>0</v>
      </c>
      <c r="BI112" s="227">
        <f>IF(N112="nulová",J112,0)</f>
        <v>0</v>
      </c>
      <c r="BJ112" s="17" t="s">
        <v>84</v>
      </c>
      <c r="BK112" s="227">
        <f>ROUND(I112*H112,2)</f>
        <v>0</v>
      </c>
      <c r="BL112" s="17" t="s">
        <v>524</v>
      </c>
      <c r="BM112" s="226" t="s">
        <v>1747</v>
      </c>
    </row>
    <row r="113" s="2" customFormat="1">
      <c r="A113" s="39"/>
      <c r="B113" s="40"/>
      <c r="C113" s="41"/>
      <c r="D113" s="230" t="s">
        <v>226</v>
      </c>
      <c r="E113" s="41"/>
      <c r="F113" s="270" t="s">
        <v>1748</v>
      </c>
      <c r="G113" s="41"/>
      <c r="H113" s="41"/>
      <c r="I113" s="271"/>
      <c r="J113" s="41"/>
      <c r="K113" s="41"/>
      <c r="L113" s="45"/>
      <c r="M113" s="272"/>
      <c r="N113" s="273"/>
      <c r="O113" s="85"/>
      <c r="P113" s="85"/>
      <c r="Q113" s="85"/>
      <c r="R113" s="85"/>
      <c r="S113" s="85"/>
      <c r="T113" s="86"/>
      <c r="U113" s="39"/>
      <c r="V113" s="39"/>
      <c r="W113" s="39"/>
      <c r="X113" s="39"/>
      <c r="Y113" s="39"/>
      <c r="Z113" s="39"/>
      <c r="AA113" s="39"/>
      <c r="AB113" s="39"/>
      <c r="AC113" s="39"/>
      <c r="AD113" s="39"/>
      <c r="AE113" s="39"/>
      <c r="AT113" s="17" t="s">
        <v>226</v>
      </c>
      <c r="AU113" s="17" t="s">
        <v>84</v>
      </c>
    </row>
    <row r="114" s="2" customFormat="1" ht="16.5" customHeight="1">
      <c r="A114" s="39"/>
      <c r="B114" s="40"/>
      <c r="C114" s="214" t="s">
        <v>311</v>
      </c>
      <c r="D114" s="214" t="s">
        <v>197</v>
      </c>
      <c r="E114" s="215" t="s">
        <v>217</v>
      </c>
      <c r="F114" s="216" t="s">
        <v>218</v>
      </c>
      <c r="G114" s="217" t="s">
        <v>127</v>
      </c>
      <c r="H114" s="218">
        <v>950</v>
      </c>
      <c r="I114" s="219"/>
      <c r="J114" s="220">
        <f>ROUND(I114*H114,2)</f>
        <v>0</v>
      </c>
      <c r="K114" s="216" t="s">
        <v>200</v>
      </c>
      <c r="L114" s="221"/>
      <c r="M114" s="222" t="s">
        <v>32</v>
      </c>
      <c r="N114" s="223" t="s">
        <v>48</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201</v>
      </c>
      <c r="AT114" s="226" t="s">
        <v>197</v>
      </c>
      <c r="AU114" s="226" t="s">
        <v>84</v>
      </c>
      <c r="AY114" s="17" t="s">
        <v>194</v>
      </c>
      <c r="BE114" s="227">
        <f>IF(N114="základní",J114,0)</f>
        <v>0</v>
      </c>
      <c r="BF114" s="227">
        <f>IF(N114="snížená",J114,0)</f>
        <v>0</v>
      </c>
      <c r="BG114" s="227">
        <f>IF(N114="zákl. přenesená",J114,0)</f>
        <v>0</v>
      </c>
      <c r="BH114" s="227">
        <f>IF(N114="sníž. přenesená",J114,0)</f>
        <v>0</v>
      </c>
      <c r="BI114" s="227">
        <f>IF(N114="nulová",J114,0)</f>
        <v>0</v>
      </c>
      <c r="BJ114" s="17" t="s">
        <v>84</v>
      </c>
      <c r="BK114" s="227">
        <f>ROUND(I114*H114,2)</f>
        <v>0</v>
      </c>
      <c r="BL114" s="17" t="s">
        <v>202</v>
      </c>
      <c r="BM114" s="226" t="s">
        <v>1749</v>
      </c>
    </row>
    <row r="115" s="2" customFormat="1" ht="16.5" customHeight="1">
      <c r="A115" s="39"/>
      <c r="B115" s="40"/>
      <c r="C115" s="214" t="s">
        <v>316</v>
      </c>
      <c r="D115" s="214" t="s">
        <v>197</v>
      </c>
      <c r="E115" s="215" t="s">
        <v>1750</v>
      </c>
      <c r="F115" s="216" t="s">
        <v>1751</v>
      </c>
      <c r="G115" s="217" t="s">
        <v>127</v>
      </c>
      <c r="H115" s="218">
        <v>760</v>
      </c>
      <c r="I115" s="219"/>
      <c r="J115" s="220">
        <f>ROUND(I115*H115,2)</f>
        <v>0</v>
      </c>
      <c r="K115" s="216" t="s">
        <v>200</v>
      </c>
      <c r="L115" s="221"/>
      <c r="M115" s="222" t="s">
        <v>32</v>
      </c>
      <c r="N115" s="223" t="s">
        <v>48</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201</v>
      </c>
      <c r="AT115" s="226" t="s">
        <v>197</v>
      </c>
      <c r="AU115" s="226" t="s">
        <v>84</v>
      </c>
      <c r="AY115" s="17" t="s">
        <v>194</v>
      </c>
      <c r="BE115" s="227">
        <f>IF(N115="základní",J115,0)</f>
        <v>0</v>
      </c>
      <c r="BF115" s="227">
        <f>IF(N115="snížená",J115,0)</f>
        <v>0</v>
      </c>
      <c r="BG115" s="227">
        <f>IF(N115="zákl. přenesená",J115,0)</f>
        <v>0</v>
      </c>
      <c r="BH115" s="227">
        <f>IF(N115="sníž. přenesená",J115,0)</f>
        <v>0</v>
      </c>
      <c r="BI115" s="227">
        <f>IF(N115="nulová",J115,0)</f>
        <v>0</v>
      </c>
      <c r="BJ115" s="17" t="s">
        <v>84</v>
      </c>
      <c r="BK115" s="227">
        <f>ROUND(I115*H115,2)</f>
        <v>0</v>
      </c>
      <c r="BL115" s="17" t="s">
        <v>202</v>
      </c>
      <c r="BM115" s="226" t="s">
        <v>1752</v>
      </c>
    </row>
    <row r="116" s="2" customFormat="1" ht="16.5" customHeight="1">
      <c r="A116" s="39"/>
      <c r="B116" s="40"/>
      <c r="C116" s="261" t="s">
        <v>322</v>
      </c>
      <c r="D116" s="261" t="s">
        <v>222</v>
      </c>
      <c r="E116" s="262" t="s">
        <v>1753</v>
      </c>
      <c r="F116" s="263" t="s">
        <v>1754</v>
      </c>
      <c r="G116" s="264" t="s">
        <v>262</v>
      </c>
      <c r="H116" s="265">
        <v>6</v>
      </c>
      <c r="I116" s="266"/>
      <c r="J116" s="267">
        <f>ROUND(I116*H116,2)</f>
        <v>0</v>
      </c>
      <c r="K116" s="263" t="s">
        <v>200</v>
      </c>
      <c r="L116" s="45"/>
      <c r="M116" s="268" t="s">
        <v>32</v>
      </c>
      <c r="N116" s="269" t="s">
        <v>48</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208</v>
      </c>
      <c r="AT116" s="226" t="s">
        <v>222</v>
      </c>
      <c r="AU116" s="226" t="s">
        <v>84</v>
      </c>
      <c r="AY116" s="17" t="s">
        <v>194</v>
      </c>
      <c r="BE116" s="227">
        <f>IF(N116="základní",J116,0)</f>
        <v>0</v>
      </c>
      <c r="BF116" s="227">
        <f>IF(N116="snížená",J116,0)</f>
        <v>0</v>
      </c>
      <c r="BG116" s="227">
        <f>IF(N116="zákl. přenesená",J116,0)</f>
        <v>0</v>
      </c>
      <c r="BH116" s="227">
        <f>IF(N116="sníž. přenesená",J116,0)</f>
        <v>0</v>
      </c>
      <c r="BI116" s="227">
        <f>IF(N116="nulová",J116,0)</f>
        <v>0</v>
      </c>
      <c r="BJ116" s="17" t="s">
        <v>84</v>
      </c>
      <c r="BK116" s="227">
        <f>ROUND(I116*H116,2)</f>
        <v>0</v>
      </c>
      <c r="BL116" s="17" t="s">
        <v>208</v>
      </c>
      <c r="BM116" s="226" t="s">
        <v>1755</v>
      </c>
    </row>
    <row r="117" s="2" customFormat="1" ht="66.75" customHeight="1">
      <c r="A117" s="39"/>
      <c r="B117" s="40"/>
      <c r="C117" s="261" t="s">
        <v>336</v>
      </c>
      <c r="D117" s="261" t="s">
        <v>222</v>
      </c>
      <c r="E117" s="262" t="s">
        <v>1756</v>
      </c>
      <c r="F117" s="263" t="s">
        <v>1757</v>
      </c>
      <c r="G117" s="264" t="s">
        <v>127</v>
      </c>
      <c r="H117" s="265">
        <v>3980</v>
      </c>
      <c r="I117" s="266"/>
      <c r="J117" s="267">
        <f>ROUND(I117*H117,2)</f>
        <v>0</v>
      </c>
      <c r="K117" s="263" t="s">
        <v>200</v>
      </c>
      <c r="L117" s="45"/>
      <c r="M117" s="268" t="s">
        <v>32</v>
      </c>
      <c r="N117" s="269" t="s">
        <v>48</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208</v>
      </c>
      <c r="AT117" s="226" t="s">
        <v>222</v>
      </c>
      <c r="AU117" s="226" t="s">
        <v>84</v>
      </c>
      <c r="AY117" s="17" t="s">
        <v>194</v>
      </c>
      <c r="BE117" s="227">
        <f>IF(N117="základní",J117,0)</f>
        <v>0</v>
      </c>
      <c r="BF117" s="227">
        <f>IF(N117="snížená",J117,0)</f>
        <v>0</v>
      </c>
      <c r="BG117" s="227">
        <f>IF(N117="zákl. přenesená",J117,0)</f>
        <v>0</v>
      </c>
      <c r="BH117" s="227">
        <f>IF(N117="sníž. přenesená",J117,0)</f>
        <v>0</v>
      </c>
      <c r="BI117" s="227">
        <f>IF(N117="nulová",J117,0)</f>
        <v>0</v>
      </c>
      <c r="BJ117" s="17" t="s">
        <v>84</v>
      </c>
      <c r="BK117" s="227">
        <f>ROUND(I117*H117,2)</f>
        <v>0</v>
      </c>
      <c r="BL117" s="17" t="s">
        <v>208</v>
      </c>
      <c r="BM117" s="226" t="s">
        <v>1758</v>
      </c>
    </row>
    <row r="118" s="2" customFormat="1" ht="24.15" customHeight="1">
      <c r="A118" s="39"/>
      <c r="B118" s="40"/>
      <c r="C118" s="214" t="s">
        <v>340</v>
      </c>
      <c r="D118" s="214" t="s">
        <v>197</v>
      </c>
      <c r="E118" s="215" t="s">
        <v>1759</v>
      </c>
      <c r="F118" s="216" t="s">
        <v>1760</v>
      </c>
      <c r="G118" s="217" t="s">
        <v>262</v>
      </c>
      <c r="H118" s="218">
        <v>9</v>
      </c>
      <c r="I118" s="219"/>
      <c r="J118" s="220">
        <f>ROUND(I118*H118,2)</f>
        <v>0</v>
      </c>
      <c r="K118" s="216" t="s">
        <v>200</v>
      </c>
      <c r="L118" s="221"/>
      <c r="M118" s="222" t="s">
        <v>32</v>
      </c>
      <c r="N118" s="223" t="s">
        <v>48</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201</v>
      </c>
      <c r="AT118" s="226" t="s">
        <v>197</v>
      </c>
      <c r="AU118" s="226" t="s">
        <v>84</v>
      </c>
      <c r="AY118" s="17" t="s">
        <v>194</v>
      </c>
      <c r="BE118" s="227">
        <f>IF(N118="základní",J118,0)</f>
        <v>0</v>
      </c>
      <c r="BF118" s="227">
        <f>IF(N118="snížená",J118,0)</f>
        <v>0</v>
      </c>
      <c r="BG118" s="227">
        <f>IF(N118="zákl. přenesená",J118,0)</f>
        <v>0</v>
      </c>
      <c r="BH118" s="227">
        <f>IF(N118="sníž. přenesená",J118,0)</f>
        <v>0</v>
      </c>
      <c r="BI118" s="227">
        <f>IF(N118="nulová",J118,0)</f>
        <v>0</v>
      </c>
      <c r="BJ118" s="17" t="s">
        <v>84</v>
      </c>
      <c r="BK118" s="227">
        <f>ROUND(I118*H118,2)</f>
        <v>0</v>
      </c>
      <c r="BL118" s="17" t="s">
        <v>202</v>
      </c>
      <c r="BM118" s="226" t="s">
        <v>1761</v>
      </c>
    </row>
    <row r="119" s="2" customFormat="1" ht="37.8" customHeight="1">
      <c r="A119" s="39"/>
      <c r="B119" s="40"/>
      <c r="C119" s="261" t="s">
        <v>274</v>
      </c>
      <c r="D119" s="261" t="s">
        <v>222</v>
      </c>
      <c r="E119" s="262" t="s">
        <v>1762</v>
      </c>
      <c r="F119" s="263" t="s">
        <v>1763</v>
      </c>
      <c r="G119" s="264" t="s">
        <v>262</v>
      </c>
      <c r="H119" s="265">
        <v>9</v>
      </c>
      <c r="I119" s="266"/>
      <c r="J119" s="267">
        <f>ROUND(I119*H119,2)</f>
        <v>0</v>
      </c>
      <c r="K119" s="263" t="s">
        <v>200</v>
      </c>
      <c r="L119" s="45"/>
      <c r="M119" s="268" t="s">
        <v>32</v>
      </c>
      <c r="N119" s="269" t="s">
        <v>48</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208</v>
      </c>
      <c r="AT119" s="226" t="s">
        <v>222</v>
      </c>
      <c r="AU119" s="226" t="s">
        <v>84</v>
      </c>
      <c r="AY119" s="17" t="s">
        <v>194</v>
      </c>
      <c r="BE119" s="227">
        <f>IF(N119="základní",J119,0)</f>
        <v>0</v>
      </c>
      <c r="BF119" s="227">
        <f>IF(N119="snížená",J119,0)</f>
        <v>0</v>
      </c>
      <c r="BG119" s="227">
        <f>IF(N119="zákl. přenesená",J119,0)</f>
        <v>0</v>
      </c>
      <c r="BH119" s="227">
        <f>IF(N119="sníž. přenesená",J119,0)</f>
        <v>0</v>
      </c>
      <c r="BI119" s="227">
        <f>IF(N119="nulová",J119,0)</f>
        <v>0</v>
      </c>
      <c r="BJ119" s="17" t="s">
        <v>84</v>
      </c>
      <c r="BK119" s="227">
        <f>ROUND(I119*H119,2)</f>
        <v>0</v>
      </c>
      <c r="BL119" s="17" t="s">
        <v>208</v>
      </c>
      <c r="BM119" s="226" t="s">
        <v>1764</v>
      </c>
    </row>
    <row r="120" s="2" customFormat="1" ht="16.5" customHeight="1">
      <c r="A120" s="39"/>
      <c r="B120" s="40"/>
      <c r="C120" s="214" t="s">
        <v>350</v>
      </c>
      <c r="D120" s="214" t="s">
        <v>197</v>
      </c>
      <c r="E120" s="215" t="s">
        <v>1765</v>
      </c>
      <c r="F120" s="216" t="s">
        <v>1766</v>
      </c>
      <c r="G120" s="217" t="s">
        <v>262</v>
      </c>
      <c r="H120" s="218">
        <v>20</v>
      </c>
      <c r="I120" s="219"/>
      <c r="J120" s="220">
        <f>ROUND(I120*H120,2)</f>
        <v>0</v>
      </c>
      <c r="K120" s="216" t="s">
        <v>32</v>
      </c>
      <c r="L120" s="221"/>
      <c r="M120" s="222" t="s">
        <v>32</v>
      </c>
      <c r="N120" s="223" t="s">
        <v>48</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201</v>
      </c>
      <c r="AT120" s="226" t="s">
        <v>197</v>
      </c>
      <c r="AU120" s="226" t="s">
        <v>84</v>
      </c>
      <c r="AY120" s="17" t="s">
        <v>194</v>
      </c>
      <c r="BE120" s="227">
        <f>IF(N120="základní",J120,0)</f>
        <v>0</v>
      </c>
      <c r="BF120" s="227">
        <f>IF(N120="snížená",J120,0)</f>
        <v>0</v>
      </c>
      <c r="BG120" s="227">
        <f>IF(N120="zákl. přenesená",J120,0)</f>
        <v>0</v>
      </c>
      <c r="BH120" s="227">
        <f>IF(N120="sníž. přenesená",J120,0)</f>
        <v>0</v>
      </c>
      <c r="BI120" s="227">
        <f>IF(N120="nulová",J120,0)</f>
        <v>0</v>
      </c>
      <c r="BJ120" s="17" t="s">
        <v>84</v>
      </c>
      <c r="BK120" s="227">
        <f>ROUND(I120*H120,2)</f>
        <v>0</v>
      </c>
      <c r="BL120" s="17" t="s">
        <v>202</v>
      </c>
      <c r="BM120" s="226" t="s">
        <v>1767</v>
      </c>
    </row>
    <row r="121" s="13" customFormat="1">
      <c r="A121" s="13"/>
      <c r="B121" s="228"/>
      <c r="C121" s="229"/>
      <c r="D121" s="230" t="s">
        <v>204</v>
      </c>
      <c r="E121" s="231" t="s">
        <v>32</v>
      </c>
      <c r="F121" s="232" t="s">
        <v>1768</v>
      </c>
      <c r="G121" s="229"/>
      <c r="H121" s="231" t="s">
        <v>32</v>
      </c>
      <c r="I121" s="233"/>
      <c r="J121" s="229"/>
      <c r="K121" s="229"/>
      <c r="L121" s="234"/>
      <c r="M121" s="235"/>
      <c r="N121" s="236"/>
      <c r="O121" s="236"/>
      <c r="P121" s="236"/>
      <c r="Q121" s="236"/>
      <c r="R121" s="236"/>
      <c r="S121" s="236"/>
      <c r="T121" s="237"/>
      <c r="U121" s="13"/>
      <c r="V121" s="13"/>
      <c r="W121" s="13"/>
      <c r="X121" s="13"/>
      <c r="Y121" s="13"/>
      <c r="Z121" s="13"/>
      <c r="AA121" s="13"/>
      <c r="AB121" s="13"/>
      <c r="AC121" s="13"/>
      <c r="AD121" s="13"/>
      <c r="AE121" s="13"/>
      <c r="AT121" s="238" t="s">
        <v>204</v>
      </c>
      <c r="AU121" s="238" t="s">
        <v>84</v>
      </c>
      <c r="AV121" s="13" t="s">
        <v>84</v>
      </c>
      <c r="AW121" s="13" t="s">
        <v>39</v>
      </c>
      <c r="AX121" s="13" t="s">
        <v>77</v>
      </c>
      <c r="AY121" s="238" t="s">
        <v>194</v>
      </c>
    </row>
    <row r="122" s="14" customFormat="1">
      <c r="A122" s="14"/>
      <c r="B122" s="239"/>
      <c r="C122" s="240"/>
      <c r="D122" s="230" t="s">
        <v>204</v>
      </c>
      <c r="E122" s="241" t="s">
        <v>32</v>
      </c>
      <c r="F122" s="242" t="s">
        <v>1769</v>
      </c>
      <c r="G122" s="240"/>
      <c r="H122" s="243">
        <v>20</v>
      </c>
      <c r="I122" s="244"/>
      <c r="J122" s="240"/>
      <c r="K122" s="240"/>
      <c r="L122" s="245"/>
      <c r="M122" s="246"/>
      <c r="N122" s="247"/>
      <c r="O122" s="247"/>
      <c r="P122" s="247"/>
      <c r="Q122" s="247"/>
      <c r="R122" s="247"/>
      <c r="S122" s="247"/>
      <c r="T122" s="248"/>
      <c r="U122" s="14"/>
      <c r="V122" s="14"/>
      <c r="W122" s="14"/>
      <c r="X122" s="14"/>
      <c r="Y122" s="14"/>
      <c r="Z122" s="14"/>
      <c r="AA122" s="14"/>
      <c r="AB122" s="14"/>
      <c r="AC122" s="14"/>
      <c r="AD122" s="14"/>
      <c r="AE122" s="14"/>
      <c r="AT122" s="249" t="s">
        <v>204</v>
      </c>
      <c r="AU122" s="249" t="s">
        <v>84</v>
      </c>
      <c r="AV122" s="14" t="s">
        <v>86</v>
      </c>
      <c r="AW122" s="14" t="s">
        <v>39</v>
      </c>
      <c r="AX122" s="14" t="s">
        <v>84</v>
      </c>
      <c r="AY122" s="249" t="s">
        <v>194</v>
      </c>
    </row>
    <row r="123" s="2" customFormat="1" ht="24.15" customHeight="1">
      <c r="A123" s="39"/>
      <c r="B123" s="40"/>
      <c r="C123" s="261" t="s">
        <v>354</v>
      </c>
      <c r="D123" s="261" t="s">
        <v>222</v>
      </c>
      <c r="E123" s="262" t="s">
        <v>486</v>
      </c>
      <c r="F123" s="263" t="s">
        <v>487</v>
      </c>
      <c r="G123" s="264" t="s">
        <v>262</v>
      </c>
      <c r="H123" s="265">
        <v>20</v>
      </c>
      <c r="I123" s="266"/>
      <c r="J123" s="267">
        <f>ROUND(I123*H123,2)</f>
        <v>0</v>
      </c>
      <c r="K123" s="263" t="s">
        <v>200</v>
      </c>
      <c r="L123" s="45"/>
      <c r="M123" s="268" t="s">
        <v>32</v>
      </c>
      <c r="N123" s="269" t="s">
        <v>48</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208</v>
      </c>
      <c r="AT123" s="226" t="s">
        <v>222</v>
      </c>
      <c r="AU123" s="226" t="s">
        <v>84</v>
      </c>
      <c r="AY123" s="17" t="s">
        <v>194</v>
      </c>
      <c r="BE123" s="227">
        <f>IF(N123="základní",J123,0)</f>
        <v>0</v>
      </c>
      <c r="BF123" s="227">
        <f>IF(N123="snížená",J123,0)</f>
        <v>0</v>
      </c>
      <c r="BG123" s="227">
        <f>IF(N123="zákl. přenesená",J123,0)</f>
        <v>0</v>
      </c>
      <c r="BH123" s="227">
        <f>IF(N123="sníž. přenesená",J123,0)</f>
        <v>0</v>
      </c>
      <c r="BI123" s="227">
        <f>IF(N123="nulová",J123,0)</f>
        <v>0</v>
      </c>
      <c r="BJ123" s="17" t="s">
        <v>84</v>
      </c>
      <c r="BK123" s="227">
        <f>ROUND(I123*H123,2)</f>
        <v>0</v>
      </c>
      <c r="BL123" s="17" t="s">
        <v>208</v>
      </c>
      <c r="BM123" s="226" t="s">
        <v>1770</v>
      </c>
    </row>
    <row r="124" s="2" customFormat="1" ht="24.15" customHeight="1">
      <c r="A124" s="39"/>
      <c r="B124" s="40"/>
      <c r="C124" s="214" t="s">
        <v>358</v>
      </c>
      <c r="D124" s="214" t="s">
        <v>197</v>
      </c>
      <c r="E124" s="215" t="s">
        <v>1771</v>
      </c>
      <c r="F124" s="216" t="s">
        <v>1772</v>
      </c>
      <c r="G124" s="217" t="s">
        <v>262</v>
      </c>
      <c r="H124" s="218">
        <v>4</v>
      </c>
      <c r="I124" s="219"/>
      <c r="J124" s="220">
        <f>ROUND(I124*H124,2)</f>
        <v>0</v>
      </c>
      <c r="K124" s="216" t="s">
        <v>200</v>
      </c>
      <c r="L124" s="221"/>
      <c r="M124" s="222" t="s">
        <v>32</v>
      </c>
      <c r="N124" s="223" t="s">
        <v>48</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201</v>
      </c>
      <c r="AT124" s="226" t="s">
        <v>197</v>
      </c>
      <c r="AU124" s="226" t="s">
        <v>84</v>
      </c>
      <c r="AY124" s="17" t="s">
        <v>194</v>
      </c>
      <c r="BE124" s="227">
        <f>IF(N124="základní",J124,0)</f>
        <v>0</v>
      </c>
      <c r="BF124" s="227">
        <f>IF(N124="snížená",J124,0)</f>
        <v>0</v>
      </c>
      <c r="BG124" s="227">
        <f>IF(N124="zákl. přenesená",J124,0)</f>
        <v>0</v>
      </c>
      <c r="BH124" s="227">
        <f>IF(N124="sníž. přenesená",J124,0)</f>
        <v>0</v>
      </c>
      <c r="BI124" s="227">
        <f>IF(N124="nulová",J124,0)</f>
        <v>0</v>
      </c>
      <c r="BJ124" s="17" t="s">
        <v>84</v>
      </c>
      <c r="BK124" s="227">
        <f>ROUND(I124*H124,2)</f>
        <v>0</v>
      </c>
      <c r="BL124" s="17" t="s">
        <v>202</v>
      </c>
      <c r="BM124" s="226" t="s">
        <v>1773</v>
      </c>
    </row>
    <row r="125" s="2" customFormat="1" ht="21.75" customHeight="1">
      <c r="A125" s="39"/>
      <c r="B125" s="40"/>
      <c r="C125" s="214" t="s">
        <v>362</v>
      </c>
      <c r="D125" s="214" t="s">
        <v>197</v>
      </c>
      <c r="E125" s="215" t="s">
        <v>1774</v>
      </c>
      <c r="F125" s="216" t="s">
        <v>1775</v>
      </c>
      <c r="G125" s="217" t="s">
        <v>127</v>
      </c>
      <c r="H125" s="218">
        <v>150</v>
      </c>
      <c r="I125" s="219"/>
      <c r="J125" s="220">
        <f>ROUND(I125*H125,2)</f>
        <v>0</v>
      </c>
      <c r="K125" s="216" t="s">
        <v>200</v>
      </c>
      <c r="L125" s="221"/>
      <c r="M125" s="222" t="s">
        <v>32</v>
      </c>
      <c r="N125" s="223" t="s">
        <v>48</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201</v>
      </c>
      <c r="AT125" s="226" t="s">
        <v>197</v>
      </c>
      <c r="AU125" s="226" t="s">
        <v>84</v>
      </c>
      <c r="AY125" s="17" t="s">
        <v>194</v>
      </c>
      <c r="BE125" s="227">
        <f>IF(N125="základní",J125,0)</f>
        <v>0</v>
      </c>
      <c r="BF125" s="227">
        <f>IF(N125="snížená",J125,0)</f>
        <v>0</v>
      </c>
      <c r="BG125" s="227">
        <f>IF(N125="zákl. přenesená",J125,0)</f>
        <v>0</v>
      </c>
      <c r="BH125" s="227">
        <f>IF(N125="sníž. přenesená",J125,0)</f>
        <v>0</v>
      </c>
      <c r="BI125" s="227">
        <f>IF(N125="nulová",J125,0)</f>
        <v>0</v>
      </c>
      <c r="BJ125" s="17" t="s">
        <v>84</v>
      </c>
      <c r="BK125" s="227">
        <f>ROUND(I125*H125,2)</f>
        <v>0</v>
      </c>
      <c r="BL125" s="17" t="s">
        <v>202</v>
      </c>
      <c r="BM125" s="226" t="s">
        <v>1776</v>
      </c>
    </row>
    <row r="126" s="2" customFormat="1" ht="16.5" customHeight="1">
      <c r="A126" s="39"/>
      <c r="B126" s="40"/>
      <c r="C126" s="261" t="s">
        <v>372</v>
      </c>
      <c r="D126" s="261" t="s">
        <v>222</v>
      </c>
      <c r="E126" s="262" t="s">
        <v>507</v>
      </c>
      <c r="F126" s="263" t="s">
        <v>508</v>
      </c>
      <c r="G126" s="264" t="s">
        <v>127</v>
      </c>
      <c r="H126" s="265">
        <v>150</v>
      </c>
      <c r="I126" s="266"/>
      <c r="J126" s="267">
        <f>ROUND(I126*H126,2)</f>
        <v>0</v>
      </c>
      <c r="K126" s="263" t="s">
        <v>200</v>
      </c>
      <c r="L126" s="45"/>
      <c r="M126" s="268" t="s">
        <v>32</v>
      </c>
      <c r="N126" s="269" t="s">
        <v>48</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84</v>
      </c>
      <c r="AT126" s="226" t="s">
        <v>222</v>
      </c>
      <c r="AU126" s="226" t="s">
        <v>84</v>
      </c>
      <c r="AY126" s="17" t="s">
        <v>194</v>
      </c>
      <c r="BE126" s="227">
        <f>IF(N126="základní",J126,0)</f>
        <v>0</v>
      </c>
      <c r="BF126" s="227">
        <f>IF(N126="snížená",J126,0)</f>
        <v>0</v>
      </c>
      <c r="BG126" s="227">
        <f>IF(N126="zákl. přenesená",J126,0)</f>
        <v>0</v>
      </c>
      <c r="BH126" s="227">
        <f>IF(N126="sníž. přenesená",J126,0)</f>
        <v>0</v>
      </c>
      <c r="BI126" s="227">
        <f>IF(N126="nulová",J126,0)</f>
        <v>0</v>
      </c>
      <c r="BJ126" s="17" t="s">
        <v>84</v>
      </c>
      <c r="BK126" s="227">
        <f>ROUND(I126*H126,2)</f>
        <v>0</v>
      </c>
      <c r="BL126" s="17" t="s">
        <v>84</v>
      </c>
      <c r="BM126" s="226" t="s">
        <v>1777</v>
      </c>
    </row>
    <row r="127" s="2" customFormat="1" ht="49.05" customHeight="1">
      <c r="A127" s="39"/>
      <c r="B127" s="40"/>
      <c r="C127" s="261" t="s">
        <v>377</v>
      </c>
      <c r="D127" s="261" t="s">
        <v>222</v>
      </c>
      <c r="E127" s="262" t="s">
        <v>276</v>
      </c>
      <c r="F127" s="263" t="s">
        <v>277</v>
      </c>
      <c r="G127" s="264" t="s">
        <v>262</v>
      </c>
      <c r="H127" s="265">
        <v>9</v>
      </c>
      <c r="I127" s="266"/>
      <c r="J127" s="267">
        <f>ROUND(I127*H127,2)</f>
        <v>0</v>
      </c>
      <c r="K127" s="263" t="s">
        <v>200</v>
      </c>
      <c r="L127" s="45"/>
      <c r="M127" s="268" t="s">
        <v>32</v>
      </c>
      <c r="N127" s="269" t="s">
        <v>48</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263</v>
      </c>
      <c r="AT127" s="226" t="s">
        <v>222</v>
      </c>
      <c r="AU127" s="226" t="s">
        <v>84</v>
      </c>
      <c r="AY127" s="17" t="s">
        <v>194</v>
      </c>
      <c r="BE127" s="227">
        <f>IF(N127="základní",J127,0)</f>
        <v>0</v>
      </c>
      <c r="BF127" s="227">
        <f>IF(N127="snížená",J127,0)</f>
        <v>0</v>
      </c>
      <c r="BG127" s="227">
        <f>IF(N127="zákl. přenesená",J127,0)</f>
        <v>0</v>
      </c>
      <c r="BH127" s="227">
        <f>IF(N127="sníž. přenesená",J127,0)</f>
        <v>0</v>
      </c>
      <c r="BI127" s="227">
        <f>IF(N127="nulová",J127,0)</f>
        <v>0</v>
      </c>
      <c r="BJ127" s="17" t="s">
        <v>84</v>
      </c>
      <c r="BK127" s="227">
        <f>ROUND(I127*H127,2)</f>
        <v>0</v>
      </c>
      <c r="BL127" s="17" t="s">
        <v>263</v>
      </c>
      <c r="BM127" s="226" t="s">
        <v>1778</v>
      </c>
    </row>
    <row r="128" s="2" customFormat="1" ht="21.75" customHeight="1">
      <c r="A128" s="39"/>
      <c r="B128" s="40"/>
      <c r="C128" s="261" t="s">
        <v>381</v>
      </c>
      <c r="D128" s="261" t="s">
        <v>222</v>
      </c>
      <c r="E128" s="262" t="s">
        <v>1779</v>
      </c>
      <c r="F128" s="263" t="s">
        <v>1780</v>
      </c>
      <c r="G128" s="264" t="s">
        <v>127</v>
      </c>
      <c r="H128" s="265">
        <v>9</v>
      </c>
      <c r="I128" s="266"/>
      <c r="J128" s="267">
        <f>ROUND(I128*H128,2)</f>
        <v>0</v>
      </c>
      <c r="K128" s="263" t="s">
        <v>200</v>
      </c>
      <c r="L128" s="45"/>
      <c r="M128" s="268" t="s">
        <v>32</v>
      </c>
      <c r="N128" s="269" t="s">
        <v>48</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208</v>
      </c>
      <c r="AT128" s="226" t="s">
        <v>222</v>
      </c>
      <c r="AU128" s="226" t="s">
        <v>84</v>
      </c>
      <c r="AY128" s="17" t="s">
        <v>194</v>
      </c>
      <c r="BE128" s="227">
        <f>IF(N128="základní",J128,0)</f>
        <v>0</v>
      </c>
      <c r="BF128" s="227">
        <f>IF(N128="snížená",J128,0)</f>
        <v>0</v>
      </c>
      <c r="BG128" s="227">
        <f>IF(N128="zákl. přenesená",J128,0)</f>
        <v>0</v>
      </c>
      <c r="BH128" s="227">
        <f>IF(N128="sníž. přenesená",J128,0)</f>
        <v>0</v>
      </c>
      <c r="BI128" s="227">
        <f>IF(N128="nulová",J128,0)</f>
        <v>0</v>
      </c>
      <c r="BJ128" s="17" t="s">
        <v>84</v>
      </c>
      <c r="BK128" s="227">
        <f>ROUND(I128*H128,2)</f>
        <v>0</v>
      </c>
      <c r="BL128" s="17" t="s">
        <v>208</v>
      </c>
      <c r="BM128" s="226" t="s">
        <v>1781</v>
      </c>
    </row>
    <row r="129" s="2" customFormat="1" ht="16.5" customHeight="1">
      <c r="A129" s="39"/>
      <c r="B129" s="40"/>
      <c r="C129" s="214" t="s">
        <v>387</v>
      </c>
      <c r="D129" s="214" t="s">
        <v>197</v>
      </c>
      <c r="E129" s="215" t="s">
        <v>1782</v>
      </c>
      <c r="F129" s="216" t="s">
        <v>1783</v>
      </c>
      <c r="G129" s="217" t="s">
        <v>262</v>
      </c>
      <c r="H129" s="218">
        <v>2</v>
      </c>
      <c r="I129" s="219"/>
      <c r="J129" s="220">
        <f>ROUND(I129*H129,2)</f>
        <v>0</v>
      </c>
      <c r="K129" s="216" t="s">
        <v>200</v>
      </c>
      <c r="L129" s="221"/>
      <c r="M129" s="222" t="s">
        <v>32</v>
      </c>
      <c r="N129" s="223" t="s">
        <v>48</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201</v>
      </c>
      <c r="AT129" s="226" t="s">
        <v>197</v>
      </c>
      <c r="AU129" s="226" t="s">
        <v>84</v>
      </c>
      <c r="AY129" s="17" t="s">
        <v>194</v>
      </c>
      <c r="BE129" s="227">
        <f>IF(N129="základní",J129,0)</f>
        <v>0</v>
      </c>
      <c r="BF129" s="227">
        <f>IF(N129="snížená",J129,0)</f>
        <v>0</v>
      </c>
      <c r="BG129" s="227">
        <f>IF(N129="zákl. přenesená",J129,0)</f>
        <v>0</v>
      </c>
      <c r="BH129" s="227">
        <f>IF(N129="sníž. přenesená",J129,0)</f>
        <v>0</v>
      </c>
      <c r="BI129" s="227">
        <f>IF(N129="nulová",J129,0)</f>
        <v>0</v>
      </c>
      <c r="BJ129" s="17" t="s">
        <v>84</v>
      </c>
      <c r="BK129" s="227">
        <f>ROUND(I129*H129,2)</f>
        <v>0</v>
      </c>
      <c r="BL129" s="17" t="s">
        <v>202</v>
      </c>
      <c r="BM129" s="226" t="s">
        <v>1784</v>
      </c>
    </row>
    <row r="130" s="2" customFormat="1" ht="16.5" customHeight="1">
      <c r="A130" s="39"/>
      <c r="B130" s="40"/>
      <c r="C130" s="214" t="s">
        <v>393</v>
      </c>
      <c r="D130" s="214" t="s">
        <v>197</v>
      </c>
      <c r="E130" s="215" t="s">
        <v>1785</v>
      </c>
      <c r="F130" s="216" t="s">
        <v>1786</v>
      </c>
      <c r="G130" s="217" t="s">
        <v>262</v>
      </c>
      <c r="H130" s="218">
        <v>2</v>
      </c>
      <c r="I130" s="219"/>
      <c r="J130" s="220">
        <f>ROUND(I130*H130,2)</f>
        <v>0</v>
      </c>
      <c r="K130" s="216" t="s">
        <v>200</v>
      </c>
      <c r="L130" s="221"/>
      <c r="M130" s="222" t="s">
        <v>32</v>
      </c>
      <c r="N130" s="223" t="s">
        <v>48</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201</v>
      </c>
      <c r="AT130" s="226" t="s">
        <v>197</v>
      </c>
      <c r="AU130" s="226" t="s">
        <v>84</v>
      </c>
      <c r="AY130" s="17" t="s">
        <v>194</v>
      </c>
      <c r="BE130" s="227">
        <f>IF(N130="základní",J130,0)</f>
        <v>0</v>
      </c>
      <c r="BF130" s="227">
        <f>IF(N130="snížená",J130,0)</f>
        <v>0</v>
      </c>
      <c r="BG130" s="227">
        <f>IF(N130="zákl. přenesená",J130,0)</f>
        <v>0</v>
      </c>
      <c r="BH130" s="227">
        <f>IF(N130="sníž. přenesená",J130,0)</f>
        <v>0</v>
      </c>
      <c r="BI130" s="227">
        <f>IF(N130="nulová",J130,0)</f>
        <v>0</v>
      </c>
      <c r="BJ130" s="17" t="s">
        <v>84</v>
      </c>
      <c r="BK130" s="227">
        <f>ROUND(I130*H130,2)</f>
        <v>0</v>
      </c>
      <c r="BL130" s="17" t="s">
        <v>202</v>
      </c>
      <c r="BM130" s="226" t="s">
        <v>1787</v>
      </c>
    </row>
    <row r="131" s="2" customFormat="1" ht="21.75" customHeight="1">
      <c r="A131" s="39"/>
      <c r="B131" s="40"/>
      <c r="C131" s="214" t="s">
        <v>371</v>
      </c>
      <c r="D131" s="214" t="s">
        <v>197</v>
      </c>
      <c r="E131" s="215" t="s">
        <v>1788</v>
      </c>
      <c r="F131" s="216" t="s">
        <v>1789</v>
      </c>
      <c r="G131" s="217" t="s">
        <v>262</v>
      </c>
      <c r="H131" s="218">
        <v>2</v>
      </c>
      <c r="I131" s="219"/>
      <c r="J131" s="220">
        <f>ROUND(I131*H131,2)</f>
        <v>0</v>
      </c>
      <c r="K131" s="216" t="s">
        <v>200</v>
      </c>
      <c r="L131" s="221"/>
      <c r="M131" s="222" t="s">
        <v>32</v>
      </c>
      <c r="N131" s="223" t="s">
        <v>48</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201</v>
      </c>
      <c r="AT131" s="226" t="s">
        <v>197</v>
      </c>
      <c r="AU131" s="226" t="s">
        <v>84</v>
      </c>
      <c r="AY131" s="17" t="s">
        <v>194</v>
      </c>
      <c r="BE131" s="227">
        <f>IF(N131="základní",J131,0)</f>
        <v>0</v>
      </c>
      <c r="BF131" s="227">
        <f>IF(N131="snížená",J131,0)</f>
        <v>0</v>
      </c>
      <c r="BG131" s="227">
        <f>IF(N131="zákl. přenesená",J131,0)</f>
        <v>0</v>
      </c>
      <c r="BH131" s="227">
        <f>IF(N131="sníž. přenesená",J131,0)</f>
        <v>0</v>
      </c>
      <c r="BI131" s="227">
        <f>IF(N131="nulová",J131,0)</f>
        <v>0</v>
      </c>
      <c r="BJ131" s="17" t="s">
        <v>84</v>
      </c>
      <c r="BK131" s="227">
        <f>ROUND(I131*H131,2)</f>
        <v>0</v>
      </c>
      <c r="BL131" s="17" t="s">
        <v>202</v>
      </c>
      <c r="BM131" s="226" t="s">
        <v>1790</v>
      </c>
    </row>
    <row r="132" s="2" customFormat="1" ht="21.75" customHeight="1">
      <c r="A132" s="39"/>
      <c r="B132" s="40"/>
      <c r="C132" s="214" t="s">
        <v>401</v>
      </c>
      <c r="D132" s="214" t="s">
        <v>197</v>
      </c>
      <c r="E132" s="215" t="s">
        <v>1791</v>
      </c>
      <c r="F132" s="216" t="s">
        <v>1792</v>
      </c>
      <c r="G132" s="217" t="s">
        <v>262</v>
      </c>
      <c r="H132" s="218">
        <v>2</v>
      </c>
      <c r="I132" s="219"/>
      <c r="J132" s="220">
        <f>ROUND(I132*H132,2)</f>
        <v>0</v>
      </c>
      <c r="K132" s="216" t="s">
        <v>200</v>
      </c>
      <c r="L132" s="221"/>
      <c r="M132" s="222" t="s">
        <v>32</v>
      </c>
      <c r="N132" s="223" t="s">
        <v>48</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201</v>
      </c>
      <c r="AT132" s="226" t="s">
        <v>197</v>
      </c>
      <c r="AU132" s="226" t="s">
        <v>84</v>
      </c>
      <c r="AY132" s="17" t="s">
        <v>194</v>
      </c>
      <c r="BE132" s="227">
        <f>IF(N132="základní",J132,0)</f>
        <v>0</v>
      </c>
      <c r="BF132" s="227">
        <f>IF(N132="snížená",J132,0)</f>
        <v>0</v>
      </c>
      <c r="BG132" s="227">
        <f>IF(N132="zákl. přenesená",J132,0)</f>
        <v>0</v>
      </c>
      <c r="BH132" s="227">
        <f>IF(N132="sníž. přenesená",J132,0)</f>
        <v>0</v>
      </c>
      <c r="BI132" s="227">
        <f>IF(N132="nulová",J132,0)</f>
        <v>0</v>
      </c>
      <c r="BJ132" s="17" t="s">
        <v>84</v>
      </c>
      <c r="BK132" s="227">
        <f>ROUND(I132*H132,2)</f>
        <v>0</v>
      </c>
      <c r="BL132" s="17" t="s">
        <v>202</v>
      </c>
      <c r="BM132" s="226" t="s">
        <v>1793</v>
      </c>
    </row>
    <row r="133" s="2" customFormat="1" ht="16.5" customHeight="1">
      <c r="A133" s="39"/>
      <c r="B133" s="40"/>
      <c r="C133" s="261" t="s">
        <v>405</v>
      </c>
      <c r="D133" s="261" t="s">
        <v>222</v>
      </c>
      <c r="E133" s="262" t="s">
        <v>1794</v>
      </c>
      <c r="F133" s="263" t="s">
        <v>1795</v>
      </c>
      <c r="G133" s="264" t="s">
        <v>262</v>
      </c>
      <c r="H133" s="265">
        <v>2</v>
      </c>
      <c r="I133" s="266"/>
      <c r="J133" s="267">
        <f>ROUND(I133*H133,2)</f>
        <v>0</v>
      </c>
      <c r="K133" s="263" t="s">
        <v>200</v>
      </c>
      <c r="L133" s="45"/>
      <c r="M133" s="268" t="s">
        <v>32</v>
      </c>
      <c r="N133" s="269" t="s">
        <v>48</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208</v>
      </c>
      <c r="AT133" s="226" t="s">
        <v>222</v>
      </c>
      <c r="AU133" s="226" t="s">
        <v>84</v>
      </c>
      <c r="AY133" s="17" t="s">
        <v>194</v>
      </c>
      <c r="BE133" s="227">
        <f>IF(N133="základní",J133,0)</f>
        <v>0</v>
      </c>
      <c r="BF133" s="227">
        <f>IF(N133="snížená",J133,0)</f>
        <v>0</v>
      </c>
      <c r="BG133" s="227">
        <f>IF(N133="zákl. přenesená",J133,0)</f>
        <v>0</v>
      </c>
      <c r="BH133" s="227">
        <f>IF(N133="sníž. přenesená",J133,0)</f>
        <v>0</v>
      </c>
      <c r="BI133" s="227">
        <f>IF(N133="nulová",J133,0)</f>
        <v>0</v>
      </c>
      <c r="BJ133" s="17" t="s">
        <v>84</v>
      </c>
      <c r="BK133" s="227">
        <f>ROUND(I133*H133,2)</f>
        <v>0</v>
      </c>
      <c r="BL133" s="17" t="s">
        <v>208</v>
      </c>
      <c r="BM133" s="226" t="s">
        <v>1796</v>
      </c>
    </row>
    <row r="134" s="2" customFormat="1" ht="21.75" customHeight="1">
      <c r="A134" s="39"/>
      <c r="B134" s="40"/>
      <c r="C134" s="214" t="s">
        <v>409</v>
      </c>
      <c r="D134" s="214" t="s">
        <v>197</v>
      </c>
      <c r="E134" s="215" t="s">
        <v>1797</v>
      </c>
      <c r="F134" s="216" t="s">
        <v>1798</v>
      </c>
      <c r="G134" s="217" t="s">
        <v>262</v>
      </c>
      <c r="H134" s="218">
        <v>2</v>
      </c>
      <c r="I134" s="219"/>
      <c r="J134" s="220">
        <f>ROUND(I134*H134,2)</f>
        <v>0</v>
      </c>
      <c r="K134" s="216" t="s">
        <v>200</v>
      </c>
      <c r="L134" s="221"/>
      <c r="M134" s="222" t="s">
        <v>32</v>
      </c>
      <c r="N134" s="223" t="s">
        <v>48</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201</v>
      </c>
      <c r="AT134" s="226" t="s">
        <v>197</v>
      </c>
      <c r="AU134" s="226" t="s">
        <v>84</v>
      </c>
      <c r="AY134" s="17" t="s">
        <v>194</v>
      </c>
      <c r="BE134" s="227">
        <f>IF(N134="základní",J134,0)</f>
        <v>0</v>
      </c>
      <c r="BF134" s="227">
        <f>IF(N134="snížená",J134,0)</f>
        <v>0</v>
      </c>
      <c r="BG134" s="227">
        <f>IF(N134="zákl. přenesená",J134,0)</f>
        <v>0</v>
      </c>
      <c r="BH134" s="227">
        <f>IF(N134="sníž. přenesená",J134,0)</f>
        <v>0</v>
      </c>
      <c r="BI134" s="227">
        <f>IF(N134="nulová",J134,0)</f>
        <v>0</v>
      </c>
      <c r="BJ134" s="17" t="s">
        <v>84</v>
      </c>
      <c r="BK134" s="227">
        <f>ROUND(I134*H134,2)</f>
        <v>0</v>
      </c>
      <c r="BL134" s="17" t="s">
        <v>202</v>
      </c>
      <c r="BM134" s="226" t="s">
        <v>1799</v>
      </c>
    </row>
    <row r="135" s="2" customFormat="1" ht="24.15" customHeight="1">
      <c r="A135" s="39"/>
      <c r="B135" s="40"/>
      <c r="C135" s="261" t="s">
        <v>413</v>
      </c>
      <c r="D135" s="261" t="s">
        <v>222</v>
      </c>
      <c r="E135" s="262" t="s">
        <v>1800</v>
      </c>
      <c r="F135" s="263" t="s">
        <v>1801</v>
      </c>
      <c r="G135" s="264" t="s">
        <v>262</v>
      </c>
      <c r="H135" s="265">
        <v>2</v>
      </c>
      <c r="I135" s="266"/>
      <c r="J135" s="267">
        <f>ROUND(I135*H135,2)</f>
        <v>0</v>
      </c>
      <c r="K135" s="263" t="s">
        <v>200</v>
      </c>
      <c r="L135" s="45"/>
      <c r="M135" s="268" t="s">
        <v>32</v>
      </c>
      <c r="N135" s="269" t="s">
        <v>48</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263</v>
      </c>
      <c r="AT135" s="226" t="s">
        <v>222</v>
      </c>
      <c r="AU135" s="226" t="s">
        <v>84</v>
      </c>
      <c r="AY135" s="17" t="s">
        <v>194</v>
      </c>
      <c r="BE135" s="227">
        <f>IF(N135="základní",J135,0)</f>
        <v>0</v>
      </c>
      <c r="BF135" s="227">
        <f>IF(N135="snížená",J135,0)</f>
        <v>0</v>
      </c>
      <c r="BG135" s="227">
        <f>IF(N135="zákl. přenesená",J135,0)</f>
        <v>0</v>
      </c>
      <c r="BH135" s="227">
        <f>IF(N135="sníž. přenesená",J135,0)</f>
        <v>0</v>
      </c>
      <c r="BI135" s="227">
        <f>IF(N135="nulová",J135,0)</f>
        <v>0</v>
      </c>
      <c r="BJ135" s="17" t="s">
        <v>84</v>
      </c>
      <c r="BK135" s="227">
        <f>ROUND(I135*H135,2)</f>
        <v>0</v>
      </c>
      <c r="BL135" s="17" t="s">
        <v>263</v>
      </c>
      <c r="BM135" s="226" t="s">
        <v>1802</v>
      </c>
    </row>
    <row r="136" s="2" customFormat="1" ht="37.8" customHeight="1">
      <c r="A136" s="39"/>
      <c r="B136" s="40"/>
      <c r="C136" s="261" t="s">
        <v>418</v>
      </c>
      <c r="D136" s="261" t="s">
        <v>222</v>
      </c>
      <c r="E136" s="262" t="s">
        <v>1803</v>
      </c>
      <c r="F136" s="263" t="s">
        <v>1804</v>
      </c>
      <c r="G136" s="264" t="s">
        <v>262</v>
      </c>
      <c r="H136" s="265">
        <v>9</v>
      </c>
      <c r="I136" s="266"/>
      <c r="J136" s="267">
        <f>ROUND(I136*H136,2)</f>
        <v>0</v>
      </c>
      <c r="K136" s="263" t="s">
        <v>200</v>
      </c>
      <c r="L136" s="45"/>
      <c r="M136" s="268" t="s">
        <v>32</v>
      </c>
      <c r="N136" s="269" t="s">
        <v>48</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263</v>
      </c>
      <c r="AT136" s="226" t="s">
        <v>222</v>
      </c>
      <c r="AU136" s="226" t="s">
        <v>84</v>
      </c>
      <c r="AY136" s="17" t="s">
        <v>194</v>
      </c>
      <c r="BE136" s="227">
        <f>IF(N136="základní",J136,0)</f>
        <v>0</v>
      </c>
      <c r="BF136" s="227">
        <f>IF(N136="snížená",J136,0)</f>
        <v>0</v>
      </c>
      <c r="BG136" s="227">
        <f>IF(N136="zákl. přenesená",J136,0)</f>
        <v>0</v>
      </c>
      <c r="BH136" s="227">
        <f>IF(N136="sníž. přenesená",J136,0)</f>
        <v>0</v>
      </c>
      <c r="BI136" s="227">
        <f>IF(N136="nulová",J136,0)</f>
        <v>0</v>
      </c>
      <c r="BJ136" s="17" t="s">
        <v>84</v>
      </c>
      <c r="BK136" s="227">
        <f>ROUND(I136*H136,2)</f>
        <v>0</v>
      </c>
      <c r="BL136" s="17" t="s">
        <v>263</v>
      </c>
      <c r="BM136" s="226" t="s">
        <v>1805</v>
      </c>
    </row>
    <row r="137" s="2" customFormat="1" ht="16.5" customHeight="1">
      <c r="A137" s="39"/>
      <c r="B137" s="40"/>
      <c r="C137" s="261" t="s">
        <v>348</v>
      </c>
      <c r="D137" s="261" t="s">
        <v>222</v>
      </c>
      <c r="E137" s="262" t="s">
        <v>1806</v>
      </c>
      <c r="F137" s="263" t="s">
        <v>1807</v>
      </c>
      <c r="G137" s="264" t="s">
        <v>262</v>
      </c>
      <c r="H137" s="265">
        <v>18</v>
      </c>
      <c r="I137" s="266"/>
      <c r="J137" s="267">
        <f>ROUND(I137*H137,2)</f>
        <v>0</v>
      </c>
      <c r="K137" s="263" t="s">
        <v>200</v>
      </c>
      <c r="L137" s="45"/>
      <c r="M137" s="268" t="s">
        <v>32</v>
      </c>
      <c r="N137" s="269" t="s">
        <v>48</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263</v>
      </c>
      <c r="AT137" s="226" t="s">
        <v>222</v>
      </c>
      <c r="AU137" s="226" t="s">
        <v>84</v>
      </c>
      <c r="AY137" s="17" t="s">
        <v>194</v>
      </c>
      <c r="BE137" s="227">
        <f>IF(N137="základní",J137,0)</f>
        <v>0</v>
      </c>
      <c r="BF137" s="227">
        <f>IF(N137="snížená",J137,0)</f>
        <v>0</v>
      </c>
      <c r="BG137" s="227">
        <f>IF(N137="zákl. přenesená",J137,0)</f>
        <v>0</v>
      </c>
      <c r="BH137" s="227">
        <f>IF(N137="sníž. přenesená",J137,0)</f>
        <v>0</v>
      </c>
      <c r="BI137" s="227">
        <f>IF(N137="nulová",J137,0)</f>
        <v>0</v>
      </c>
      <c r="BJ137" s="17" t="s">
        <v>84</v>
      </c>
      <c r="BK137" s="227">
        <f>ROUND(I137*H137,2)</f>
        <v>0</v>
      </c>
      <c r="BL137" s="17" t="s">
        <v>263</v>
      </c>
      <c r="BM137" s="226" t="s">
        <v>1808</v>
      </c>
    </row>
    <row r="138" s="2" customFormat="1" ht="16.5" customHeight="1">
      <c r="A138" s="39"/>
      <c r="B138" s="40"/>
      <c r="C138" s="261" t="s">
        <v>425</v>
      </c>
      <c r="D138" s="261" t="s">
        <v>222</v>
      </c>
      <c r="E138" s="262" t="s">
        <v>1809</v>
      </c>
      <c r="F138" s="263" t="s">
        <v>1810</v>
      </c>
      <c r="G138" s="264" t="s">
        <v>262</v>
      </c>
      <c r="H138" s="265">
        <v>20</v>
      </c>
      <c r="I138" s="266"/>
      <c r="J138" s="267">
        <f>ROUND(I138*H138,2)</f>
        <v>0</v>
      </c>
      <c r="K138" s="263" t="s">
        <v>200</v>
      </c>
      <c r="L138" s="45"/>
      <c r="M138" s="268" t="s">
        <v>32</v>
      </c>
      <c r="N138" s="269" t="s">
        <v>48</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263</v>
      </c>
      <c r="AT138" s="226" t="s">
        <v>222</v>
      </c>
      <c r="AU138" s="226" t="s">
        <v>84</v>
      </c>
      <c r="AY138" s="17" t="s">
        <v>194</v>
      </c>
      <c r="BE138" s="227">
        <f>IF(N138="základní",J138,0)</f>
        <v>0</v>
      </c>
      <c r="BF138" s="227">
        <f>IF(N138="snížená",J138,0)</f>
        <v>0</v>
      </c>
      <c r="BG138" s="227">
        <f>IF(N138="zákl. přenesená",J138,0)</f>
        <v>0</v>
      </c>
      <c r="BH138" s="227">
        <f>IF(N138="sníž. přenesená",J138,0)</f>
        <v>0</v>
      </c>
      <c r="BI138" s="227">
        <f>IF(N138="nulová",J138,0)</f>
        <v>0</v>
      </c>
      <c r="BJ138" s="17" t="s">
        <v>84</v>
      </c>
      <c r="BK138" s="227">
        <f>ROUND(I138*H138,2)</f>
        <v>0</v>
      </c>
      <c r="BL138" s="17" t="s">
        <v>263</v>
      </c>
      <c r="BM138" s="226" t="s">
        <v>1811</v>
      </c>
    </row>
    <row r="139" s="2" customFormat="1" ht="16.5" customHeight="1">
      <c r="A139" s="39"/>
      <c r="B139" s="40"/>
      <c r="C139" s="261" t="s">
        <v>429</v>
      </c>
      <c r="D139" s="261" t="s">
        <v>222</v>
      </c>
      <c r="E139" s="262" t="s">
        <v>1812</v>
      </c>
      <c r="F139" s="263" t="s">
        <v>1813</v>
      </c>
      <c r="G139" s="264" t="s">
        <v>127</v>
      </c>
      <c r="H139" s="265">
        <v>22</v>
      </c>
      <c r="I139" s="266"/>
      <c r="J139" s="267">
        <f>ROUND(I139*H139,2)</f>
        <v>0</v>
      </c>
      <c r="K139" s="263" t="s">
        <v>200</v>
      </c>
      <c r="L139" s="45"/>
      <c r="M139" s="268" t="s">
        <v>32</v>
      </c>
      <c r="N139" s="269" t="s">
        <v>48</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279</v>
      </c>
      <c r="AT139" s="226" t="s">
        <v>222</v>
      </c>
      <c r="AU139" s="226" t="s">
        <v>84</v>
      </c>
      <c r="AY139" s="17" t="s">
        <v>194</v>
      </c>
      <c r="BE139" s="227">
        <f>IF(N139="základní",J139,0)</f>
        <v>0</v>
      </c>
      <c r="BF139" s="227">
        <f>IF(N139="snížená",J139,0)</f>
        <v>0</v>
      </c>
      <c r="BG139" s="227">
        <f>IF(N139="zákl. přenesená",J139,0)</f>
        <v>0</v>
      </c>
      <c r="BH139" s="227">
        <f>IF(N139="sníž. přenesená",J139,0)</f>
        <v>0</v>
      </c>
      <c r="BI139" s="227">
        <f>IF(N139="nulová",J139,0)</f>
        <v>0</v>
      </c>
      <c r="BJ139" s="17" t="s">
        <v>84</v>
      </c>
      <c r="BK139" s="227">
        <f>ROUND(I139*H139,2)</f>
        <v>0</v>
      </c>
      <c r="BL139" s="17" t="s">
        <v>279</v>
      </c>
      <c r="BM139" s="226" t="s">
        <v>1814</v>
      </c>
    </row>
    <row r="140" s="2" customFormat="1" ht="44.25" customHeight="1">
      <c r="A140" s="39"/>
      <c r="B140" s="40"/>
      <c r="C140" s="261" t="s">
        <v>433</v>
      </c>
      <c r="D140" s="261" t="s">
        <v>222</v>
      </c>
      <c r="E140" s="262" t="s">
        <v>1815</v>
      </c>
      <c r="F140" s="263" t="s">
        <v>1816</v>
      </c>
      <c r="G140" s="264" t="s">
        <v>127</v>
      </c>
      <c r="H140" s="265">
        <v>30</v>
      </c>
      <c r="I140" s="266"/>
      <c r="J140" s="267">
        <f>ROUND(I140*H140,2)</f>
        <v>0</v>
      </c>
      <c r="K140" s="263" t="s">
        <v>200</v>
      </c>
      <c r="L140" s="45"/>
      <c r="M140" s="268" t="s">
        <v>32</v>
      </c>
      <c r="N140" s="269" t="s">
        <v>48</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279</v>
      </c>
      <c r="AT140" s="226" t="s">
        <v>222</v>
      </c>
      <c r="AU140" s="226" t="s">
        <v>84</v>
      </c>
      <c r="AY140" s="17" t="s">
        <v>194</v>
      </c>
      <c r="BE140" s="227">
        <f>IF(N140="základní",J140,0)</f>
        <v>0</v>
      </c>
      <c r="BF140" s="227">
        <f>IF(N140="snížená",J140,0)</f>
        <v>0</v>
      </c>
      <c r="BG140" s="227">
        <f>IF(N140="zákl. přenesená",J140,0)</f>
        <v>0</v>
      </c>
      <c r="BH140" s="227">
        <f>IF(N140="sníž. přenesená",J140,0)</f>
        <v>0</v>
      </c>
      <c r="BI140" s="227">
        <f>IF(N140="nulová",J140,0)</f>
        <v>0</v>
      </c>
      <c r="BJ140" s="17" t="s">
        <v>84</v>
      </c>
      <c r="BK140" s="227">
        <f>ROUND(I140*H140,2)</f>
        <v>0</v>
      </c>
      <c r="BL140" s="17" t="s">
        <v>279</v>
      </c>
      <c r="BM140" s="226" t="s">
        <v>1817</v>
      </c>
    </row>
    <row r="141" s="2" customFormat="1" ht="16.5" customHeight="1">
      <c r="A141" s="39"/>
      <c r="B141" s="40"/>
      <c r="C141" s="214" t="s">
        <v>437</v>
      </c>
      <c r="D141" s="214" t="s">
        <v>197</v>
      </c>
      <c r="E141" s="215" t="s">
        <v>1818</v>
      </c>
      <c r="F141" s="216" t="s">
        <v>1819</v>
      </c>
      <c r="G141" s="217" t="s">
        <v>127</v>
      </c>
      <c r="H141" s="218">
        <v>30</v>
      </c>
      <c r="I141" s="219"/>
      <c r="J141" s="220">
        <f>ROUND(I141*H141,2)</f>
        <v>0</v>
      </c>
      <c r="K141" s="216" t="s">
        <v>200</v>
      </c>
      <c r="L141" s="221"/>
      <c r="M141" s="222" t="s">
        <v>32</v>
      </c>
      <c r="N141" s="223" t="s">
        <v>48</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201</v>
      </c>
      <c r="AT141" s="226" t="s">
        <v>197</v>
      </c>
      <c r="AU141" s="226" t="s">
        <v>84</v>
      </c>
      <c r="AY141" s="17" t="s">
        <v>194</v>
      </c>
      <c r="BE141" s="227">
        <f>IF(N141="základní",J141,0)</f>
        <v>0</v>
      </c>
      <c r="BF141" s="227">
        <f>IF(N141="snížená",J141,0)</f>
        <v>0</v>
      </c>
      <c r="BG141" s="227">
        <f>IF(N141="zákl. přenesená",J141,0)</f>
        <v>0</v>
      </c>
      <c r="BH141" s="227">
        <f>IF(N141="sníž. přenesená",J141,0)</f>
        <v>0</v>
      </c>
      <c r="BI141" s="227">
        <f>IF(N141="nulová",J141,0)</f>
        <v>0</v>
      </c>
      <c r="BJ141" s="17" t="s">
        <v>84</v>
      </c>
      <c r="BK141" s="227">
        <f>ROUND(I141*H141,2)</f>
        <v>0</v>
      </c>
      <c r="BL141" s="17" t="s">
        <v>202</v>
      </c>
      <c r="BM141" s="226" t="s">
        <v>1820</v>
      </c>
    </row>
    <row r="142" s="2" customFormat="1" ht="24.15" customHeight="1">
      <c r="A142" s="39"/>
      <c r="B142" s="40"/>
      <c r="C142" s="261" t="s">
        <v>442</v>
      </c>
      <c r="D142" s="261" t="s">
        <v>222</v>
      </c>
      <c r="E142" s="262" t="s">
        <v>443</v>
      </c>
      <c r="F142" s="263" t="s">
        <v>444</v>
      </c>
      <c r="G142" s="264" t="s">
        <v>440</v>
      </c>
      <c r="H142" s="265">
        <v>9</v>
      </c>
      <c r="I142" s="266"/>
      <c r="J142" s="267">
        <f>ROUND(I142*H142,2)</f>
        <v>0</v>
      </c>
      <c r="K142" s="263" t="s">
        <v>200</v>
      </c>
      <c r="L142" s="45"/>
      <c r="M142" s="268" t="s">
        <v>32</v>
      </c>
      <c r="N142" s="269" t="s">
        <v>48</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279</v>
      </c>
      <c r="AT142" s="226" t="s">
        <v>222</v>
      </c>
      <c r="AU142" s="226" t="s">
        <v>84</v>
      </c>
      <c r="AY142" s="17" t="s">
        <v>194</v>
      </c>
      <c r="BE142" s="227">
        <f>IF(N142="základní",J142,0)</f>
        <v>0</v>
      </c>
      <c r="BF142" s="227">
        <f>IF(N142="snížená",J142,0)</f>
        <v>0</v>
      </c>
      <c r="BG142" s="227">
        <f>IF(N142="zákl. přenesená",J142,0)</f>
        <v>0</v>
      </c>
      <c r="BH142" s="227">
        <f>IF(N142="sníž. přenesená",J142,0)</f>
        <v>0</v>
      </c>
      <c r="BI142" s="227">
        <f>IF(N142="nulová",J142,0)</f>
        <v>0</v>
      </c>
      <c r="BJ142" s="17" t="s">
        <v>84</v>
      </c>
      <c r="BK142" s="227">
        <f>ROUND(I142*H142,2)</f>
        <v>0</v>
      </c>
      <c r="BL142" s="17" t="s">
        <v>279</v>
      </c>
      <c r="BM142" s="226" t="s">
        <v>1821</v>
      </c>
    </row>
    <row r="143" s="2" customFormat="1" ht="21.75" customHeight="1">
      <c r="A143" s="39"/>
      <c r="B143" s="40"/>
      <c r="C143" s="214" t="s">
        <v>446</v>
      </c>
      <c r="D143" s="214" t="s">
        <v>197</v>
      </c>
      <c r="E143" s="215" t="s">
        <v>1822</v>
      </c>
      <c r="F143" s="216" t="s">
        <v>1823</v>
      </c>
      <c r="G143" s="217" t="s">
        <v>262</v>
      </c>
      <c r="H143" s="218">
        <v>2</v>
      </c>
      <c r="I143" s="219"/>
      <c r="J143" s="220">
        <f>ROUND(I143*H143,2)</f>
        <v>0</v>
      </c>
      <c r="K143" s="216" t="s">
        <v>200</v>
      </c>
      <c r="L143" s="221"/>
      <c r="M143" s="222" t="s">
        <v>32</v>
      </c>
      <c r="N143" s="223" t="s">
        <v>48</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201</v>
      </c>
      <c r="AT143" s="226" t="s">
        <v>197</v>
      </c>
      <c r="AU143" s="226" t="s">
        <v>84</v>
      </c>
      <c r="AY143" s="17" t="s">
        <v>194</v>
      </c>
      <c r="BE143" s="227">
        <f>IF(N143="základní",J143,0)</f>
        <v>0</v>
      </c>
      <c r="BF143" s="227">
        <f>IF(N143="snížená",J143,0)</f>
        <v>0</v>
      </c>
      <c r="BG143" s="227">
        <f>IF(N143="zákl. přenesená",J143,0)</f>
        <v>0</v>
      </c>
      <c r="BH143" s="227">
        <f>IF(N143="sníž. přenesená",J143,0)</f>
        <v>0</v>
      </c>
      <c r="BI143" s="227">
        <f>IF(N143="nulová",J143,0)</f>
        <v>0</v>
      </c>
      <c r="BJ143" s="17" t="s">
        <v>84</v>
      </c>
      <c r="BK143" s="227">
        <f>ROUND(I143*H143,2)</f>
        <v>0</v>
      </c>
      <c r="BL143" s="17" t="s">
        <v>202</v>
      </c>
      <c r="BM143" s="226" t="s">
        <v>1824</v>
      </c>
    </row>
    <row r="144" s="2" customFormat="1" ht="16.5" customHeight="1">
      <c r="A144" s="39"/>
      <c r="B144" s="40"/>
      <c r="C144" s="214" t="s">
        <v>452</v>
      </c>
      <c r="D144" s="214" t="s">
        <v>197</v>
      </c>
      <c r="E144" s="215" t="s">
        <v>1825</v>
      </c>
      <c r="F144" s="216" t="s">
        <v>1826</v>
      </c>
      <c r="G144" s="217" t="s">
        <v>262</v>
      </c>
      <c r="H144" s="218">
        <v>1</v>
      </c>
      <c r="I144" s="219"/>
      <c r="J144" s="220">
        <f>ROUND(I144*H144,2)</f>
        <v>0</v>
      </c>
      <c r="K144" s="216" t="s">
        <v>200</v>
      </c>
      <c r="L144" s="221"/>
      <c r="M144" s="222" t="s">
        <v>32</v>
      </c>
      <c r="N144" s="223" t="s">
        <v>48</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201</v>
      </c>
      <c r="AT144" s="226" t="s">
        <v>197</v>
      </c>
      <c r="AU144" s="226" t="s">
        <v>84</v>
      </c>
      <c r="AY144" s="17" t="s">
        <v>194</v>
      </c>
      <c r="BE144" s="227">
        <f>IF(N144="základní",J144,0)</f>
        <v>0</v>
      </c>
      <c r="BF144" s="227">
        <f>IF(N144="snížená",J144,0)</f>
        <v>0</v>
      </c>
      <c r="BG144" s="227">
        <f>IF(N144="zákl. přenesená",J144,0)</f>
        <v>0</v>
      </c>
      <c r="BH144" s="227">
        <f>IF(N144="sníž. přenesená",J144,0)</f>
        <v>0</v>
      </c>
      <c r="BI144" s="227">
        <f>IF(N144="nulová",J144,0)</f>
        <v>0</v>
      </c>
      <c r="BJ144" s="17" t="s">
        <v>84</v>
      </c>
      <c r="BK144" s="227">
        <f>ROUND(I144*H144,2)</f>
        <v>0</v>
      </c>
      <c r="BL144" s="17" t="s">
        <v>202</v>
      </c>
      <c r="BM144" s="226" t="s">
        <v>1827</v>
      </c>
    </row>
    <row r="145" s="2" customFormat="1" ht="37.8" customHeight="1">
      <c r="A145" s="39"/>
      <c r="B145" s="40"/>
      <c r="C145" s="261" t="s">
        <v>456</v>
      </c>
      <c r="D145" s="261" t="s">
        <v>222</v>
      </c>
      <c r="E145" s="262" t="s">
        <v>1828</v>
      </c>
      <c r="F145" s="263" t="s">
        <v>1829</v>
      </c>
      <c r="G145" s="264" t="s">
        <v>262</v>
      </c>
      <c r="H145" s="265">
        <v>1</v>
      </c>
      <c r="I145" s="266"/>
      <c r="J145" s="267">
        <f>ROUND(I145*H145,2)</f>
        <v>0</v>
      </c>
      <c r="K145" s="263" t="s">
        <v>200</v>
      </c>
      <c r="L145" s="45"/>
      <c r="M145" s="268" t="s">
        <v>32</v>
      </c>
      <c r="N145" s="269" t="s">
        <v>48</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208</v>
      </c>
      <c r="AT145" s="226" t="s">
        <v>222</v>
      </c>
      <c r="AU145" s="226" t="s">
        <v>84</v>
      </c>
      <c r="AY145" s="17" t="s">
        <v>194</v>
      </c>
      <c r="BE145" s="227">
        <f>IF(N145="základní",J145,0)</f>
        <v>0</v>
      </c>
      <c r="BF145" s="227">
        <f>IF(N145="snížená",J145,0)</f>
        <v>0</v>
      </c>
      <c r="BG145" s="227">
        <f>IF(N145="zákl. přenesená",J145,0)</f>
        <v>0</v>
      </c>
      <c r="BH145" s="227">
        <f>IF(N145="sníž. přenesená",J145,0)</f>
        <v>0</v>
      </c>
      <c r="BI145" s="227">
        <f>IF(N145="nulová",J145,0)</f>
        <v>0</v>
      </c>
      <c r="BJ145" s="17" t="s">
        <v>84</v>
      </c>
      <c r="BK145" s="227">
        <f>ROUND(I145*H145,2)</f>
        <v>0</v>
      </c>
      <c r="BL145" s="17" t="s">
        <v>208</v>
      </c>
      <c r="BM145" s="226" t="s">
        <v>1830</v>
      </c>
    </row>
    <row r="146" s="2" customFormat="1" ht="37.8" customHeight="1">
      <c r="A146" s="39"/>
      <c r="B146" s="40"/>
      <c r="C146" s="261" t="s">
        <v>460</v>
      </c>
      <c r="D146" s="261" t="s">
        <v>222</v>
      </c>
      <c r="E146" s="262" t="s">
        <v>1831</v>
      </c>
      <c r="F146" s="263" t="s">
        <v>1832</v>
      </c>
      <c r="G146" s="264" t="s">
        <v>262</v>
      </c>
      <c r="H146" s="265">
        <v>1</v>
      </c>
      <c r="I146" s="266"/>
      <c r="J146" s="267">
        <f>ROUND(I146*H146,2)</f>
        <v>0</v>
      </c>
      <c r="K146" s="263" t="s">
        <v>200</v>
      </c>
      <c r="L146" s="45"/>
      <c r="M146" s="268" t="s">
        <v>32</v>
      </c>
      <c r="N146" s="269" t="s">
        <v>48</v>
      </c>
      <c r="O146" s="85"/>
      <c r="P146" s="224">
        <f>O146*H146</f>
        <v>0</v>
      </c>
      <c r="Q146" s="224">
        <v>0</v>
      </c>
      <c r="R146" s="224">
        <f>Q146*H146</f>
        <v>0</v>
      </c>
      <c r="S146" s="224">
        <v>0</v>
      </c>
      <c r="T146" s="225">
        <f>S146*H146</f>
        <v>0</v>
      </c>
      <c r="U146" s="39"/>
      <c r="V146" s="39"/>
      <c r="W146" s="39"/>
      <c r="X146" s="39"/>
      <c r="Y146" s="39"/>
      <c r="Z146" s="39"/>
      <c r="AA146" s="39"/>
      <c r="AB146" s="39"/>
      <c r="AC146" s="39"/>
      <c r="AD146" s="39"/>
      <c r="AE146" s="39"/>
      <c r="AR146" s="226" t="s">
        <v>208</v>
      </c>
      <c r="AT146" s="226" t="s">
        <v>222</v>
      </c>
      <c r="AU146" s="226" t="s">
        <v>84</v>
      </c>
      <c r="AY146" s="17" t="s">
        <v>194</v>
      </c>
      <c r="BE146" s="227">
        <f>IF(N146="základní",J146,0)</f>
        <v>0</v>
      </c>
      <c r="BF146" s="227">
        <f>IF(N146="snížená",J146,0)</f>
        <v>0</v>
      </c>
      <c r="BG146" s="227">
        <f>IF(N146="zákl. přenesená",J146,0)</f>
        <v>0</v>
      </c>
      <c r="BH146" s="227">
        <f>IF(N146="sníž. přenesená",J146,0)</f>
        <v>0</v>
      </c>
      <c r="BI146" s="227">
        <f>IF(N146="nulová",J146,0)</f>
        <v>0</v>
      </c>
      <c r="BJ146" s="17" t="s">
        <v>84</v>
      </c>
      <c r="BK146" s="227">
        <f>ROUND(I146*H146,2)</f>
        <v>0</v>
      </c>
      <c r="BL146" s="17" t="s">
        <v>208</v>
      </c>
      <c r="BM146" s="226" t="s">
        <v>1833</v>
      </c>
    </row>
    <row r="147" s="2" customFormat="1" ht="16.5" customHeight="1">
      <c r="A147" s="39"/>
      <c r="B147" s="40"/>
      <c r="C147" s="214" t="s">
        <v>466</v>
      </c>
      <c r="D147" s="214" t="s">
        <v>197</v>
      </c>
      <c r="E147" s="215" t="s">
        <v>1834</v>
      </c>
      <c r="F147" s="216" t="s">
        <v>1835</v>
      </c>
      <c r="G147" s="217" t="s">
        <v>262</v>
      </c>
      <c r="H147" s="218">
        <v>2</v>
      </c>
      <c r="I147" s="219"/>
      <c r="J147" s="220">
        <f>ROUND(I147*H147,2)</f>
        <v>0</v>
      </c>
      <c r="K147" s="216" t="s">
        <v>200</v>
      </c>
      <c r="L147" s="221"/>
      <c r="M147" s="222" t="s">
        <v>32</v>
      </c>
      <c r="N147" s="223" t="s">
        <v>48</v>
      </c>
      <c r="O147" s="85"/>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524</v>
      </c>
      <c r="AT147" s="226" t="s">
        <v>197</v>
      </c>
      <c r="AU147" s="226" t="s">
        <v>84</v>
      </c>
      <c r="AY147" s="17" t="s">
        <v>194</v>
      </c>
      <c r="BE147" s="227">
        <f>IF(N147="základní",J147,0)</f>
        <v>0</v>
      </c>
      <c r="BF147" s="227">
        <f>IF(N147="snížená",J147,0)</f>
        <v>0</v>
      </c>
      <c r="BG147" s="227">
        <f>IF(N147="zákl. přenesená",J147,0)</f>
        <v>0</v>
      </c>
      <c r="BH147" s="227">
        <f>IF(N147="sníž. přenesená",J147,0)</f>
        <v>0</v>
      </c>
      <c r="BI147" s="227">
        <f>IF(N147="nulová",J147,0)</f>
        <v>0</v>
      </c>
      <c r="BJ147" s="17" t="s">
        <v>84</v>
      </c>
      <c r="BK147" s="227">
        <f>ROUND(I147*H147,2)</f>
        <v>0</v>
      </c>
      <c r="BL147" s="17" t="s">
        <v>524</v>
      </c>
      <c r="BM147" s="226" t="s">
        <v>1836</v>
      </c>
    </row>
    <row r="148" s="2" customFormat="1" ht="16.5" customHeight="1">
      <c r="A148" s="39"/>
      <c r="B148" s="40"/>
      <c r="C148" s="214" t="s">
        <v>471</v>
      </c>
      <c r="D148" s="214" t="s">
        <v>197</v>
      </c>
      <c r="E148" s="215" t="s">
        <v>1837</v>
      </c>
      <c r="F148" s="216" t="s">
        <v>1838</v>
      </c>
      <c r="G148" s="217" t="s">
        <v>262</v>
      </c>
      <c r="H148" s="218">
        <v>2</v>
      </c>
      <c r="I148" s="219"/>
      <c r="J148" s="220">
        <f>ROUND(I148*H148,2)</f>
        <v>0</v>
      </c>
      <c r="K148" s="216" t="s">
        <v>200</v>
      </c>
      <c r="L148" s="221"/>
      <c r="M148" s="222" t="s">
        <v>32</v>
      </c>
      <c r="N148" s="223" t="s">
        <v>48</v>
      </c>
      <c r="O148" s="85"/>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524</v>
      </c>
      <c r="AT148" s="226" t="s">
        <v>197</v>
      </c>
      <c r="AU148" s="226" t="s">
        <v>84</v>
      </c>
      <c r="AY148" s="17" t="s">
        <v>194</v>
      </c>
      <c r="BE148" s="227">
        <f>IF(N148="základní",J148,0)</f>
        <v>0</v>
      </c>
      <c r="BF148" s="227">
        <f>IF(N148="snížená",J148,0)</f>
        <v>0</v>
      </c>
      <c r="BG148" s="227">
        <f>IF(N148="zákl. přenesená",J148,0)</f>
        <v>0</v>
      </c>
      <c r="BH148" s="227">
        <f>IF(N148="sníž. přenesená",J148,0)</f>
        <v>0</v>
      </c>
      <c r="BI148" s="227">
        <f>IF(N148="nulová",J148,0)</f>
        <v>0</v>
      </c>
      <c r="BJ148" s="17" t="s">
        <v>84</v>
      </c>
      <c r="BK148" s="227">
        <f>ROUND(I148*H148,2)</f>
        <v>0</v>
      </c>
      <c r="BL148" s="17" t="s">
        <v>524</v>
      </c>
      <c r="BM148" s="226" t="s">
        <v>1839</v>
      </c>
    </row>
    <row r="149" s="2" customFormat="1" ht="16.5" customHeight="1">
      <c r="A149" s="39"/>
      <c r="B149" s="40"/>
      <c r="C149" s="261" t="s">
        <v>478</v>
      </c>
      <c r="D149" s="261" t="s">
        <v>222</v>
      </c>
      <c r="E149" s="262" t="s">
        <v>1840</v>
      </c>
      <c r="F149" s="263" t="s">
        <v>1841</v>
      </c>
      <c r="G149" s="264" t="s">
        <v>262</v>
      </c>
      <c r="H149" s="265">
        <v>1</v>
      </c>
      <c r="I149" s="266"/>
      <c r="J149" s="267">
        <f>ROUND(I149*H149,2)</f>
        <v>0</v>
      </c>
      <c r="K149" s="263" t="s">
        <v>200</v>
      </c>
      <c r="L149" s="45"/>
      <c r="M149" s="268" t="s">
        <v>32</v>
      </c>
      <c r="N149" s="269" t="s">
        <v>48</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84</v>
      </c>
      <c r="AT149" s="226" t="s">
        <v>222</v>
      </c>
      <c r="AU149" s="226" t="s">
        <v>84</v>
      </c>
      <c r="AY149" s="17" t="s">
        <v>194</v>
      </c>
      <c r="BE149" s="227">
        <f>IF(N149="základní",J149,0)</f>
        <v>0</v>
      </c>
      <c r="BF149" s="227">
        <f>IF(N149="snížená",J149,0)</f>
        <v>0</v>
      </c>
      <c r="BG149" s="227">
        <f>IF(N149="zákl. přenesená",J149,0)</f>
        <v>0</v>
      </c>
      <c r="BH149" s="227">
        <f>IF(N149="sníž. přenesená",J149,0)</f>
        <v>0</v>
      </c>
      <c r="BI149" s="227">
        <f>IF(N149="nulová",J149,0)</f>
        <v>0</v>
      </c>
      <c r="BJ149" s="17" t="s">
        <v>84</v>
      </c>
      <c r="BK149" s="227">
        <f>ROUND(I149*H149,2)</f>
        <v>0</v>
      </c>
      <c r="BL149" s="17" t="s">
        <v>84</v>
      </c>
      <c r="BM149" s="226" t="s">
        <v>1842</v>
      </c>
    </row>
    <row r="150" s="2" customFormat="1" ht="24.15" customHeight="1">
      <c r="A150" s="39"/>
      <c r="B150" s="40"/>
      <c r="C150" s="261" t="s">
        <v>485</v>
      </c>
      <c r="D150" s="261" t="s">
        <v>222</v>
      </c>
      <c r="E150" s="262" t="s">
        <v>1843</v>
      </c>
      <c r="F150" s="263" t="s">
        <v>1844</v>
      </c>
      <c r="G150" s="264" t="s">
        <v>262</v>
      </c>
      <c r="H150" s="265">
        <v>1</v>
      </c>
      <c r="I150" s="266"/>
      <c r="J150" s="267">
        <f>ROUND(I150*H150,2)</f>
        <v>0</v>
      </c>
      <c r="K150" s="263" t="s">
        <v>200</v>
      </c>
      <c r="L150" s="45"/>
      <c r="M150" s="268" t="s">
        <v>32</v>
      </c>
      <c r="N150" s="269" t="s">
        <v>48</v>
      </c>
      <c r="O150" s="85"/>
      <c r="P150" s="224">
        <f>O150*H150</f>
        <v>0</v>
      </c>
      <c r="Q150" s="224">
        <v>0</v>
      </c>
      <c r="R150" s="224">
        <f>Q150*H150</f>
        <v>0</v>
      </c>
      <c r="S150" s="224">
        <v>0</v>
      </c>
      <c r="T150" s="225">
        <f>S150*H150</f>
        <v>0</v>
      </c>
      <c r="U150" s="39"/>
      <c r="V150" s="39"/>
      <c r="W150" s="39"/>
      <c r="X150" s="39"/>
      <c r="Y150" s="39"/>
      <c r="Z150" s="39"/>
      <c r="AA150" s="39"/>
      <c r="AB150" s="39"/>
      <c r="AC150" s="39"/>
      <c r="AD150" s="39"/>
      <c r="AE150" s="39"/>
      <c r="AR150" s="226" t="s">
        <v>263</v>
      </c>
      <c r="AT150" s="226" t="s">
        <v>222</v>
      </c>
      <c r="AU150" s="226" t="s">
        <v>84</v>
      </c>
      <c r="AY150" s="17" t="s">
        <v>194</v>
      </c>
      <c r="BE150" s="227">
        <f>IF(N150="základní",J150,0)</f>
        <v>0</v>
      </c>
      <c r="BF150" s="227">
        <f>IF(N150="snížená",J150,0)</f>
        <v>0</v>
      </c>
      <c r="BG150" s="227">
        <f>IF(N150="zákl. přenesená",J150,0)</f>
        <v>0</v>
      </c>
      <c r="BH150" s="227">
        <f>IF(N150="sníž. přenesená",J150,0)</f>
        <v>0</v>
      </c>
      <c r="BI150" s="227">
        <f>IF(N150="nulová",J150,0)</f>
        <v>0</v>
      </c>
      <c r="BJ150" s="17" t="s">
        <v>84</v>
      </c>
      <c r="BK150" s="227">
        <f>ROUND(I150*H150,2)</f>
        <v>0</v>
      </c>
      <c r="BL150" s="17" t="s">
        <v>263</v>
      </c>
      <c r="BM150" s="226" t="s">
        <v>1845</v>
      </c>
    </row>
    <row r="151" s="2" customFormat="1" ht="21.75" customHeight="1">
      <c r="A151" s="39"/>
      <c r="B151" s="40"/>
      <c r="C151" s="214" t="s">
        <v>489</v>
      </c>
      <c r="D151" s="214" t="s">
        <v>197</v>
      </c>
      <c r="E151" s="215" t="s">
        <v>1846</v>
      </c>
      <c r="F151" s="216" t="s">
        <v>1847</v>
      </c>
      <c r="G151" s="217" t="s">
        <v>262</v>
      </c>
      <c r="H151" s="218">
        <v>8</v>
      </c>
      <c r="I151" s="219"/>
      <c r="J151" s="220">
        <f>ROUND(I151*H151,2)</f>
        <v>0</v>
      </c>
      <c r="K151" s="216" t="s">
        <v>200</v>
      </c>
      <c r="L151" s="221"/>
      <c r="M151" s="222" t="s">
        <v>32</v>
      </c>
      <c r="N151" s="223" t="s">
        <v>48</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201</v>
      </c>
      <c r="AT151" s="226" t="s">
        <v>197</v>
      </c>
      <c r="AU151" s="226" t="s">
        <v>84</v>
      </c>
      <c r="AY151" s="17" t="s">
        <v>194</v>
      </c>
      <c r="BE151" s="227">
        <f>IF(N151="základní",J151,0)</f>
        <v>0</v>
      </c>
      <c r="BF151" s="227">
        <f>IF(N151="snížená",J151,0)</f>
        <v>0</v>
      </c>
      <c r="BG151" s="227">
        <f>IF(N151="zákl. přenesená",J151,0)</f>
        <v>0</v>
      </c>
      <c r="BH151" s="227">
        <f>IF(N151="sníž. přenesená",J151,0)</f>
        <v>0</v>
      </c>
      <c r="BI151" s="227">
        <f>IF(N151="nulová",J151,0)</f>
        <v>0</v>
      </c>
      <c r="BJ151" s="17" t="s">
        <v>84</v>
      </c>
      <c r="BK151" s="227">
        <f>ROUND(I151*H151,2)</f>
        <v>0</v>
      </c>
      <c r="BL151" s="17" t="s">
        <v>202</v>
      </c>
      <c r="BM151" s="226" t="s">
        <v>1848</v>
      </c>
    </row>
    <row r="152" s="2" customFormat="1" ht="21.75" customHeight="1">
      <c r="A152" s="39"/>
      <c r="B152" s="40"/>
      <c r="C152" s="214" t="s">
        <v>494</v>
      </c>
      <c r="D152" s="214" t="s">
        <v>197</v>
      </c>
      <c r="E152" s="215" t="s">
        <v>1849</v>
      </c>
      <c r="F152" s="216" t="s">
        <v>1850</v>
      </c>
      <c r="G152" s="217" t="s">
        <v>262</v>
      </c>
      <c r="H152" s="218">
        <v>1</v>
      </c>
      <c r="I152" s="219"/>
      <c r="J152" s="220">
        <f>ROUND(I152*H152,2)</f>
        <v>0</v>
      </c>
      <c r="K152" s="216" t="s">
        <v>200</v>
      </c>
      <c r="L152" s="221"/>
      <c r="M152" s="222" t="s">
        <v>32</v>
      </c>
      <c r="N152" s="223" t="s">
        <v>48</v>
      </c>
      <c r="O152" s="85"/>
      <c r="P152" s="224">
        <f>O152*H152</f>
        <v>0</v>
      </c>
      <c r="Q152" s="224">
        <v>0</v>
      </c>
      <c r="R152" s="224">
        <f>Q152*H152</f>
        <v>0</v>
      </c>
      <c r="S152" s="224">
        <v>0</v>
      </c>
      <c r="T152" s="225">
        <f>S152*H152</f>
        <v>0</v>
      </c>
      <c r="U152" s="39"/>
      <c r="V152" s="39"/>
      <c r="W152" s="39"/>
      <c r="X152" s="39"/>
      <c r="Y152" s="39"/>
      <c r="Z152" s="39"/>
      <c r="AA152" s="39"/>
      <c r="AB152" s="39"/>
      <c r="AC152" s="39"/>
      <c r="AD152" s="39"/>
      <c r="AE152" s="39"/>
      <c r="AR152" s="226" t="s">
        <v>524</v>
      </c>
      <c r="AT152" s="226" t="s">
        <v>197</v>
      </c>
      <c r="AU152" s="226" t="s">
        <v>84</v>
      </c>
      <c r="AY152" s="17" t="s">
        <v>194</v>
      </c>
      <c r="BE152" s="227">
        <f>IF(N152="základní",J152,0)</f>
        <v>0</v>
      </c>
      <c r="BF152" s="227">
        <f>IF(N152="snížená",J152,0)</f>
        <v>0</v>
      </c>
      <c r="BG152" s="227">
        <f>IF(N152="zákl. přenesená",J152,0)</f>
        <v>0</v>
      </c>
      <c r="BH152" s="227">
        <f>IF(N152="sníž. přenesená",J152,0)</f>
        <v>0</v>
      </c>
      <c r="BI152" s="227">
        <f>IF(N152="nulová",J152,0)</f>
        <v>0</v>
      </c>
      <c r="BJ152" s="17" t="s">
        <v>84</v>
      </c>
      <c r="BK152" s="227">
        <f>ROUND(I152*H152,2)</f>
        <v>0</v>
      </c>
      <c r="BL152" s="17" t="s">
        <v>524</v>
      </c>
      <c r="BM152" s="226" t="s">
        <v>1851</v>
      </c>
    </row>
    <row r="153" s="2" customFormat="1" ht="24.15" customHeight="1">
      <c r="A153" s="39"/>
      <c r="B153" s="40"/>
      <c r="C153" s="214" t="s">
        <v>500</v>
      </c>
      <c r="D153" s="214" t="s">
        <v>197</v>
      </c>
      <c r="E153" s="215" t="s">
        <v>1852</v>
      </c>
      <c r="F153" s="216" t="s">
        <v>1853</v>
      </c>
      <c r="G153" s="217" t="s">
        <v>262</v>
      </c>
      <c r="H153" s="218">
        <v>2</v>
      </c>
      <c r="I153" s="219"/>
      <c r="J153" s="220">
        <f>ROUND(I153*H153,2)</f>
        <v>0</v>
      </c>
      <c r="K153" s="216" t="s">
        <v>200</v>
      </c>
      <c r="L153" s="221"/>
      <c r="M153" s="222" t="s">
        <v>32</v>
      </c>
      <c r="N153" s="223" t="s">
        <v>48</v>
      </c>
      <c r="O153" s="85"/>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201</v>
      </c>
      <c r="AT153" s="226" t="s">
        <v>197</v>
      </c>
      <c r="AU153" s="226" t="s">
        <v>84</v>
      </c>
      <c r="AY153" s="17" t="s">
        <v>194</v>
      </c>
      <c r="BE153" s="227">
        <f>IF(N153="základní",J153,0)</f>
        <v>0</v>
      </c>
      <c r="BF153" s="227">
        <f>IF(N153="snížená",J153,0)</f>
        <v>0</v>
      </c>
      <c r="BG153" s="227">
        <f>IF(N153="zákl. přenesená",J153,0)</f>
        <v>0</v>
      </c>
      <c r="BH153" s="227">
        <f>IF(N153="sníž. přenesená",J153,0)</f>
        <v>0</v>
      </c>
      <c r="BI153" s="227">
        <f>IF(N153="nulová",J153,0)</f>
        <v>0</v>
      </c>
      <c r="BJ153" s="17" t="s">
        <v>84</v>
      </c>
      <c r="BK153" s="227">
        <f>ROUND(I153*H153,2)</f>
        <v>0</v>
      </c>
      <c r="BL153" s="17" t="s">
        <v>202</v>
      </c>
      <c r="BM153" s="226" t="s">
        <v>1854</v>
      </c>
    </row>
    <row r="154" s="2" customFormat="1" ht="33" customHeight="1">
      <c r="A154" s="39"/>
      <c r="B154" s="40"/>
      <c r="C154" s="261" t="s">
        <v>506</v>
      </c>
      <c r="D154" s="261" t="s">
        <v>222</v>
      </c>
      <c r="E154" s="262" t="s">
        <v>1855</v>
      </c>
      <c r="F154" s="263" t="s">
        <v>1856</v>
      </c>
      <c r="G154" s="264" t="s">
        <v>262</v>
      </c>
      <c r="H154" s="265">
        <v>1</v>
      </c>
      <c r="I154" s="266"/>
      <c r="J154" s="267">
        <f>ROUND(I154*H154,2)</f>
        <v>0</v>
      </c>
      <c r="K154" s="263" t="s">
        <v>200</v>
      </c>
      <c r="L154" s="45"/>
      <c r="M154" s="268" t="s">
        <v>32</v>
      </c>
      <c r="N154" s="269" t="s">
        <v>48</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208</v>
      </c>
      <c r="AT154" s="226" t="s">
        <v>222</v>
      </c>
      <c r="AU154" s="226" t="s">
        <v>84</v>
      </c>
      <c r="AY154" s="17" t="s">
        <v>194</v>
      </c>
      <c r="BE154" s="227">
        <f>IF(N154="základní",J154,0)</f>
        <v>0</v>
      </c>
      <c r="BF154" s="227">
        <f>IF(N154="snížená",J154,0)</f>
        <v>0</v>
      </c>
      <c r="BG154" s="227">
        <f>IF(N154="zákl. přenesená",J154,0)</f>
        <v>0</v>
      </c>
      <c r="BH154" s="227">
        <f>IF(N154="sníž. přenesená",J154,0)</f>
        <v>0</v>
      </c>
      <c r="BI154" s="227">
        <f>IF(N154="nulová",J154,0)</f>
        <v>0</v>
      </c>
      <c r="BJ154" s="17" t="s">
        <v>84</v>
      </c>
      <c r="BK154" s="227">
        <f>ROUND(I154*H154,2)</f>
        <v>0</v>
      </c>
      <c r="BL154" s="17" t="s">
        <v>208</v>
      </c>
      <c r="BM154" s="226" t="s">
        <v>1857</v>
      </c>
    </row>
    <row r="155" s="2" customFormat="1" ht="16.5" customHeight="1">
      <c r="A155" s="39"/>
      <c r="B155" s="40"/>
      <c r="C155" s="214" t="s">
        <v>510</v>
      </c>
      <c r="D155" s="214" t="s">
        <v>197</v>
      </c>
      <c r="E155" s="215" t="s">
        <v>1858</v>
      </c>
      <c r="F155" s="216" t="s">
        <v>1859</v>
      </c>
      <c r="G155" s="217" t="s">
        <v>262</v>
      </c>
      <c r="H155" s="218">
        <v>1</v>
      </c>
      <c r="I155" s="219"/>
      <c r="J155" s="220">
        <f>ROUND(I155*H155,2)</f>
        <v>0</v>
      </c>
      <c r="K155" s="216" t="s">
        <v>200</v>
      </c>
      <c r="L155" s="221"/>
      <c r="M155" s="222" t="s">
        <v>32</v>
      </c>
      <c r="N155" s="223" t="s">
        <v>48</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201</v>
      </c>
      <c r="AT155" s="226" t="s">
        <v>197</v>
      </c>
      <c r="AU155" s="226" t="s">
        <v>84</v>
      </c>
      <c r="AY155" s="17" t="s">
        <v>194</v>
      </c>
      <c r="BE155" s="227">
        <f>IF(N155="základní",J155,0)</f>
        <v>0</v>
      </c>
      <c r="BF155" s="227">
        <f>IF(N155="snížená",J155,0)</f>
        <v>0</v>
      </c>
      <c r="BG155" s="227">
        <f>IF(N155="zákl. přenesená",J155,0)</f>
        <v>0</v>
      </c>
      <c r="BH155" s="227">
        <f>IF(N155="sníž. přenesená",J155,0)</f>
        <v>0</v>
      </c>
      <c r="BI155" s="227">
        <f>IF(N155="nulová",J155,0)</f>
        <v>0</v>
      </c>
      <c r="BJ155" s="17" t="s">
        <v>84</v>
      </c>
      <c r="BK155" s="227">
        <f>ROUND(I155*H155,2)</f>
        <v>0</v>
      </c>
      <c r="BL155" s="17" t="s">
        <v>202</v>
      </c>
      <c r="BM155" s="226" t="s">
        <v>1860</v>
      </c>
    </row>
    <row r="156" s="2" customFormat="1" ht="16.5" customHeight="1">
      <c r="A156" s="39"/>
      <c r="B156" s="40"/>
      <c r="C156" s="261" t="s">
        <v>521</v>
      </c>
      <c r="D156" s="261" t="s">
        <v>222</v>
      </c>
      <c r="E156" s="262" t="s">
        <v>1861</v>
      </c>
      <c r="F156" s="263" t="s">
        <v>1862</v>
      </c>
      <c r="G156" s="264" t="s">
        <v>262</v>
      </c>
      <c r="H156" s="265">
        <v>1</v>
      </c>
      <c r="I156" s="266"/>
      <c r="J156" s="267">
        <f>ROUND(I156*H156,2)</f>
        <v>0</v>
      </c>
      <c r="K156" s="263" t="s">
        <v>200</v>
      </c>
      <c r="L156" s="45"/>
      <c r="M156" s="268" t="s">
        <v>32</v>
      </c>
      <c r="N156" s="269" t="s">
        <v>48</v>
      </c>
      <c r="O156" s="85"/>
      <c r="P156" s="224">
        <f>O156*H156</f>
        <v>0</v>
      </c>
      <c r="Q156" s="224">
        <v>0</v>
      </c>
      <c r="R156" s="224">
        <f>Q156*H156</f>
        <v>0</v>
      </c>
      <c r="S156" s="224">
        <v>0</v>
      </c>
      <c r="T156" s="225">
        <f>S156*H156</f>
        <v>0</v>
      </c>
      <c r="U156" s="39"/>
      <c r="V156" s="39"/>
      <c r="W156" s="39"/>
      <c r="X156" s="39"/>
      <c r="Y156" s="39"/>
      <c r="Z156" s="39"/>
      <c r="AA156" s="39"/>
      <c r="AB156" s="39"/>
      <c r="AC156" s="39"/>
      <c r="AD156" s="39"/>
      <c r="AE156" s="39"/>
      <c r="AR156" s="226" t="s">
        <v>263</v>
      </c>
      <c r="AT156" s="226" t="s">
        <v>222</v>
      </c>
      <c r="AU156" s="226" t="s">
        <v>84</v>
      </c>
      <c r="AY156" s="17" t="s">
        <v>194</v>
      </c>
      <c r="BE156" s="227">
        <f>IF(N156="základní",J156,0)</f>
        <v>0</v>
      </c>
      <c r="BF156" s="227">
        <f>IF(N156="snížená",J156,0)</f>
        <v>0</v>
      </c>
      <c r="BG156" s="227">
        <f>IF(N156="zákl. přenesená",J156,0)</f>
        <v>0</v>
      </c>
      <c r="BH156" s="227">
        <f>IF(N156="sníž. přenesená",J156,0)</f>
        <v>0</v>
      </c>
      <c r="BI156" s="227">
        <f>IF(N156="nulová",J156,0)</f>
        <v>0</v>
      </c>
      <c r="BJ156" s="17" t="s">
        <v>84</v>
      </c>
      <c r="BK156" s="227">
        <f>ROUND(I156*H156,2)</f>
        <v>0</v>
      </c>
      <c r="BL156" s="17" t="s">
        <v>263</v>
      </c>
      <c r="BM156" s="226" t="s">
        <v>1863</v>
      </c>
    </row>
    <row r="157" s="2" customFormat="1" ht="16.5" customHeight="1">
      <c r="A157" s="39"/>
      <c r="B157" s="40"/>
      <c r="C157" s="214" t="s">
        <v>202</v>
      </c>
      <c r="D157" s="214" t="s">
        <v>197</v>
      </c>
      <c r="E157" s="215" t="s">
        <v>1864</v>
      </c>
      <c r="F157" s="216" t="s">
        <v>1865</v>
      </c>
      <c r="G157" s="217" t="s">
        <v>262</v>
      </c>
      <c r="H157" s="218">
        <v>1</v>
      </c>
      <c r="I157" s="219"/>
      <c r="J157" s="220">
        <f>ROUND(I157*H157,2)</f>
        <v>0</v>
      </c>
      <c r="K157" s="216" t="s">
        <v>200</v>
      </c>
      <c r="L157" s="221"/>
      <c r="M157" s="222" t="s">
        <v>32</v>
      </c>
      <c r="N157" s="223" t="s">
        <v>48</v>
      </c>
      <c r="O157" s="85"/>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524</v>
      </c>
      <c r="AT157" s="226" t="s">
        <v>197</v>
      </c>
      <c r="AU157" s="226" t="s">
        <v>84</v>
      </c>
      <c r="AY157" s="17" t="s">
        <v>194</v>
      </c>
      <c r="BE157" s="227">
        <f>IF(N157="základní",J157,0)</f>
        <v>0</v>
      </c>
      <c r="BF157" s="227">
        <f>IF(N157="snížená",J157,0)</f>
        <v>0</v>
      </c>
      <c r="BG157" s="227">
        <f>IF(N157="zákl. přenesená",J157,0)</f>
        <v>0</v>
      </c>
      <c r="BH157" s="227">
        <f>IF(N157="sníž. přenesená",J157,0)</f>
        <v>0</v>
      </c>
      <c r="BI157" s="227">
        <f>IF(N157="nulová",J157,0)</f>
        <v>0</v>
      </c>
      <c r="BJ157" s="17" t="s">
        <v>84</v>
      </c>
      <c r="BK157" s="227">
        <f>ROUND(I157*H157,2)</f>
        <v>0</v>
      </c>
      <c r="BL157" s="17" t="s">
        <v>524</v>
      </c>
      <c r="BM157" s="226" t="s">
        <v>1866</v>
      </c>
    </row>
    <row r="158" s="2" customFormat="1" ht="16.5" customHeight="1">
      <c r="A158" s="39"/>
      <c r="B158" s="40"/>
      <c r="C158" s="214" t="s">
        <v>530</v>
      </c>
      <c r="D158" s="214" t="s">
        <v>197</v>
      </c>
      <c r="E158" s="215" t="s">
        <v>1867</v>
      </c>
      <c r="F158" s="216" t="s">
        <v>1868</v>
      </c>
      <c r="G158" s="217" t="s">
        <v>262</v>
      </c>
      <c r="H158" s="218">
        <v>1</v>
      </c>
      <c r="I158" s="219"/>
      <c r="J158" s="220">
        <f>ROUND(I158*H158,2)</f>
        <v>0</v>
      </c>
      <c r="K158" s="216" t="s">
        <v>200</v>
      </c>
      <c r="L158" s="221"/>
      <c r="M158" s="222" t="s">
        <v>32</v>
      </c>
      <c r="N158" s="223" t="s">
        <v>48</v>
      </c>
      <c r="O158" s="85"/>
      <c r="P158" s="224">
        <f>O158*H158</f>
        <v>0</v>
      </c>
      <c r="Q158" s="224">
        <v>0</v>
      </c>
      <c r="R158" s="224">
        <f>Q158*H158</f>
        <v>0</v>
      </c>
      <c r="S158" s="224">
        <v>0</v>
      </c>
      <c r="T158" s="225">
        <f>S158*H158</f>
        <v>0</v>
      </c>
      <c r="U158" s="39"/>
      <c r="V158" s="39"/>
      <c r="W158" s="39"/>
      <c r="X158" s="39"/>
      <c r="Y158" s="39"/>
      <c r="Z158" s="39"/>
      <c r="AA158" s="39"/>
      <c r="AB158" s="39"/>
      <c r="AC158" s="39"/>
      <c r="AD158" s="39"/>
      <c r="AE158" s="39"/>
      <c r="AR158" s="226" t="s">
        <v>524</v>
      </c>
      <c r="AT158" s="226" t="s">
        <v>197</v>
      </c>
      <c r="AU158" s="226" t="s">
        <v>84</v>
      </c>
      <c r="AY158" s="17" t="s">
        <v>194</v>
      </c>
      <c r="BE158" s="227">
        <f>IF(N158="základní",J158,0)</f>
        <v>0</v>
      </c>
      <c r="BF158" s="227">
        <f>IF(N158="snížená",J158,0)</f>
        <v>0</v>
      </c>
      <c r="BG158" s="227">
        <f>IF(N158="zákl. přenesená",J158,0)</f>
        <v>0</v>
      </c>
      <c r="BH158" s="227">
        <f>IF(N158="sníž. přenesená",J158,0)</f>
        <v>0</v>
      </c>
      <c r="BI158" s="227">
        <f>IF(N158="nulová",J158,0)</f>
        <v>0</v>
      </c>
      <c r="BJ158" s="17" t="s">
        <v>84</v>
      </c>
      <c r="BK158" s="227">
        <f>ROUND(I158*H158,2)</f>
        <v>0</v>
      </c>
      <c r="BL158" s="17" t="s">
        <v>524</v>
      </c>
      <c r="BM158" s="226" t="s">
        <v>1869</v>
      </c>
    </row>
    <row r="159" s="2" customFormat="1" ht="24.15" customHeight="1">
      <c r="A159" s="39"/>
      <c r="B159" s="40"/>
      <c r="C159" s="214" t="s">
        <v>369</v>
      </c>
      <c r="D159" s="214" t="s">
        <v>197</v>
      </c>
      <c r="E159" s="215" t="s">
        <v>1870</v>
      </c>
      <c r="F159" s="216" t="s">
        <v>1871</v>
      </c>
      <c r="G159" s="217" t="s">
        <v>262</v>
      </c>
      <c r="H159" s="218">
        <v>3</v>
      </c>
      <c r="I159" s="219"/>
      <c r="J159" s="220">
        <f>ROUND(I159*H159,2)</f>
        <v>0</v>
      </c>
      <c r="K159" s="216" t="s">
        <v>200</v>
      </c>
      <c r="L159" s="221"/>
      <c r="M159" s="222" t="s">
        <v>32</v>
      </c>
      <c r="N159" s="223" t="s">
        <v>48</v>
      </c>
      <c r="O159" s="85"/>
      <c r="P159" s="224">
        <f>O159*H159</f>
        <v>0</v>
      </c>
      <c r="Q159" s="224">
        <v>0</v>
      </c>
      <c r="R159" s="224">
        <f>Q159*H159</f>
        <v>0</v>
      </c>
      <c r="S159" s="224">
        <v>0</v>
      </c>
      <c r="T159" s="225">
        <f>S159*H159</f>
        <v>0</v>
      </c>
      <c r="U159" s="39"/>
      <c r="V159" s="39"/>
      <c r="W159" s="39"/>
      <c r="X159" s="39"/>
      <c r="Y159" s="39"/>
      <c r="Z159" s="39"/>
      <c r="AA159" s="39"/>
      <c r="AB159" s="39"/>
      <c r="AC159" s="39"/>
      <c r="AD159" s="39"/>
      <c r="AE159" s="39"/>
      <c r="AR159" s="226" t="s">
        <v>201</v>
      </c>
      <c r="AT159" s="226" t="s">
        <v>197</v>
      </c>
      <c r="AU159" s="226" t="s">
        <v>84</v>
      </c>
      <c r="AY159" s="17" t="s">
        <v>194</v>
      </c>
      <c r="BE159" s="227">
        <f>IF(N159="základní",J159,0)</f>
        <v>0</v>
      </c>
      <c r="BF159" s="227">
        <f>IF(N159="snížená",J159,0)</f>
        <v>0</v>
      </c>
      <c r="BG159" s="227">
        <f>IF(N159="zákl. přenesená",J159,0)</f>
        <v>0</v>
      </c>
      <c r="BH159" s="227">
        <f>IF(N159="sníž. přenesená",J159,0)</f>
        <v>0</v>
      </c>
      <c r="BI159" s="227">
        <f>IF(N159="nulová",J159,0)</f>
        <v>0</v>
      </c>
      <c r="BJ159" s="17" t="s">
        <v>84</v>
      </c>
      <c r="BK159" s="227">
        <f>ROUND(I159*H159,2)</f>
        <v>0</v>
      </c>
      <c r="BL159" s="17" t="s">
        <v>202</v>
      </c>
      <c r="BM159" s="226" t="s">
        <v>1872</v>
      </c>
    </row>
    <row r="160" s="2" customFormat="1" ht="16.5" customHeight="1">
      <c r="A160" s="39"/>
      <c r="B160" s="40"/>
      <c r="C160" s="261" t="s">
        <v>537</v>
      </c>
      <c r="D160" s="261" t="s">
        <v>222</v>
      </c>
      <c r="E160" s="262" t="s">
        <v>1873</v>
      </c>
      <c r="F160" s="263" t="s">
        <v>1874</v>
      </c>
      <c r="G160" s="264" t="s">
        <v>262</v>
      </c>
      <c r="H160" s="265">
        <v>8</v>
      </c>
      <c r="I160" s="266"/>
      <c r="J160" s="267">
        <f>ROUND(I160*H160,2)</f>
        <v>0</v>
      </c>
      <c r="K160" s="263" t="s">
        <v>200</v>
      </c>
      <c r="L160" s="45"/>
      <c r="M160" s="268" t="s">
        <v>32</v>
      </c>
      <c r="N160" s="269" t="s">
        <v>48</v>
      </c>
      <c r="O160" s="85"/>
      <c r="P160" s="224">
        <f>O160*H160</f>
        <v>0</v>
      </c>
      <c r="Q160" s="224">
        <v>0</v>
      </c>
      <c r="R160" s="224">
        <f>Q160*H160</f>
        <v>0</v>
      </c>
      <c r="S160" s="224">
        <v>0</v>
      </c>
      <c r="T160" s="225">
        <f>S160*H160</f>
        <v>0</v>
      </c>
      <c r="U160" s="39"/>
      <c r="V160" s="39"/>
      <c r="W160" s="39"/>
      <c r="X160" s="39"/>
      <c r="Y160" s="39"/>
      <c r="Z160" s="39"/>
      <c r="AA160" s="39"/>
      <c r="AB160" s="39"/>
      <c r="AC160" s="39"/>
      <c r="AD160" s="39"/>
      <c r="AE160" s="39"/>
      <c r="AR160" s="226" t="s">
        <v>208</v>
      </c>
      <c r="AT160" s="226" t="s">
        <v>222</v>
      </c>
      <c r="AU160" s="226" t="s">
        <v>84</v>
      </c>
      <c r="AY160" s="17" t="s">
        <v>194</v>
      </c>
      <c r="BE160" s="227">
        <f>IF(N160="základní",J160,0)</f>
        <v>0</v>
      </c>
      <c r="BF160" s="227">
        <f>IF(N160="snížená",J160,0)</f>
        <v>0</v>
      </c>
      <c r="BG160" s="227">
        <f>IF(N160="zákl. přenesená",J160,0)</f>
        <v>0</v>
      </c>
      <c r="BH160" s="227">
        <f>IF(N160="sníž. přenesená",J160,0)</f>
        <v>0</v>
      </c>
      <c r="BI160" s="227">
        <f>IF(N160="nulová",J160,0)</f>
        <v>0</v>
      </c>
      <c r="BJ160" s="17" t="s">
        <v>84</v>
      </c>
      <c r="BK160" s="227">
        <f>ROUND(I160*H160,2)</f>
        <v>0</v>
      </c>
      <c r="BL160" s="17" t="s">
        <v>208</v>
      </c>
      <c r="BM160" s="226" t="s">
        <v>1875</v>
      </c>
    </row>
    <row r="161" s="2" customFormat="1" ht="16.5" customHeight="1">
      <c r="A161" s="39"/>
      <c r="B161" s="40"/>
      <c r="C161" s="261" t="s">
        <v>541</v>
      </c>
      <c r="D161" s="261" t="s">
        <v>222</v>
      </c>
      <c r="E161" s="262" t="s">
        <v>1876</v>
      </c>
      <c r="F161" s="263" t="s">
        <v>1877</v>
      </c>
      <c r="G161" s="264" t="s">
        <v>262</v>
      </c>
      <c r="H161" s="265">
        <v>24</v>
      </c>
      <c r="I161" s="266"/>
      <c r="J161" s="267">
        <f>ROUND(I161*H161,2)</f>
        <v>0</v>
      </c>
      <c r="K161" s="263" t="s">
        <v>200</v>
      </c>
      <c r="L161" s="45"/>
      <c r="M161" s="268" t="s">
        <v>32</v>
      </c>
      <c r="N161" s="269" t="s">
        <v>48</v>
      </c>
      <c r="O161" s="85"/>
      <c r="P161" s="224">
        <f>O161*H161</f>
        <v>0</v>
      </c>
      <c r="Q161" s="224">
        <v>0</v>
      </c>
      <c r="R161" s="224">
        <f>Q161*H161</f>
        <v>0</v>
      </c>
      <c r="S161" s="224">
        <v>0</v>
      </c>
      <c r="T161" s="225">
        <f>S161*H161</f>
        <v>0</v>
      </c>
      <c r="U161" s="39"/>
      <c r="V161" s="39"/>
      <c r="W161" s="39"/>
      <c r="X161" s="39"/>
      <c r="Y161" s="39"/>
      <c r="Z161" s="39"/>
      <c r="AA161" s="39"/>
      <c r="AB161" s="39"/>
      <c r="AC161" s="39"/>
      <c r="AD161" s="39"/>
      <c r="AE161" s="39"/>
      <c r="AR161" s="226" t="s">
        <v>263</v>
      </c>
      <c r="AT161" s="226" t="s">
        <v>222</v>
      </c>
      <c r="AU161" s="226" t="s">
        <v>84</v>
      </c>
      <c r="AY161" s="17" t="s">
        <v>194</v>
      </c>
      <c r="BE161" s="227">
        <f>IF(N161="základní",J161,0)</f>
        <v>0</v>
      </c>
      <c r="BF161" s="227">
        <f>IF(N161="snížená",J161,0)</f>
        <v>0</v>
      </c>
      <c r="BG161" s="227">
        <f>IF(N161="zákl. přenesená",J161,0)</f>
        <v>0</v>
      </c>
      <c r="BH161" s="227">
        <f>IF(N161="sníž. přenesená",J161,0)</f>
        <v>0</v>
      </c>
      <c r="BI161" s="227">
        <f>IF(N161="nulová",J161,0)</f>
        <v>0</v>
      </c>
      <c r="BJ161" s="17" t="s">
        <v>84</v>
      </c>
      <c r="BK161" s="227">
        <f>ROUND(I161*H161,2)</f>
        <v>0</v>
      </c>
      <c r="BL161" s="17" t="s">
        <v>263</v>
      </c>
      <c r="BM161" s="226" t="s">
        <v>1878</v>
      </c>
    </row>
    <row r="162" s="2" customFormat="1" ht="24.15" customHeight="1">
      <c r="A162" s="39"/>
      <c r="B162" s="40"/>
      <c r="C162" s="214" t="s">
        <v>545</v>
      </c>
      <c r="D162" s="214" t="s">
        <v>197</v>
      </c>
      <c r="E162" s="215" t="s">
        <v>1879</v>
      </c>
      <c r="F162" s="216" t="s">
        <v>1880</v>
      </c>
      <c r="G162" s="217" t="s">
        <v>262</v>
      </c>
      <c r="H162" s="218">
        <v>5</v>
      </c>
      <c r="I162" s="219"/>
      <c r="J162" s="220">
        <f>ROUND(I162*H162,2)</f>
        <v>0</v>
      </c>
      <c r="K162" s="216" t="s">
        <v>200</v>
      </c>
      <c r="L162" s="221"/>
      <c r="M162" s="222" t="s">
        <v>32</v>
      </c>
      <c r="N162" s="223" t="s">
        <v>48</v>
      </c>
      <c r="O162" s="85"/>
      <c r="P162" s="224">
        <f>O162*H162</f>
        <v>0</v>
      </c>
      <c r="Q162" s="224">
        <v>0</v>
      </c>
      <c r="R162" s="224">
        <f>Q162*H162</f>
        <v>0</v>
      </c>
      <c r="S162" s="224">
        <v>0</v>
      </c>
      <c r="T162" s="225">
        <f>S162*H162</f>
        <v>0</v>
      </c>
      <c r="U162" s="39"/>
      <c r="V162" s="39"/>
      <c r="W162" s="39"/>
      <c r="X162" s="39"/>
      <c r="Y162" s="39"/>
      <c r="Z162" s="39"/>
      <c r="AA162" s="39"/>
      <c r="AB162" s="39"/>
      <c r="AC162" s="39"/>
      <c r="AD162" s="39"/>
      <c r="AE162" s="39"/>
      <c r="AR162" s="226" t="s">
        <v>201</v>
      </c>
      <c r="AT162" s="226" t="s">
        <v>197</v>
      </c>
      <c r="AU162" s="226" t="s">
        <v>84</v>
      </c>
      <c r="AY162" s="17" t="s">
        <v>194</v>
      </c>
      <c r="BE162" s="227">
        <f>IF(N162="základní",J162,0)</f>
        <v>0</v>
      </c>
      <c r="BF162" s="227">
        <f>IF(N162="snížená",J162,0)</f>
        <v>0</v>
      </c>
      <c r="BG162" s="227">
        <f>IF(N162="zákl. přenesená",J162,0)</f>
        <v>0</v>
      </c>
      <c r="BH162" s="227">
        <f>IF(N162="sníž. přenesená",J162,0)</f>
        <v>0</v>
      </c>
      <c r="BI162" s="227">
        <f>IF(N162="nulová",J162,0)</f>
        <v>0</v>
      </c>
      <c r="BJ162" s="17" t="s">
        <v>84</v>
      </c>
      <c r="BK162" s="227">
        <f>ROUND(I162*H162,2)</f>
        <v>0</v>
      </c>
      <c r="BL162" s="17" t="s">
        <v>202</v>
      </c>
      <c r="BM162" s="226" t="s">
        <v>1881</v>
      </c>
    </row>
    <row r="163" s="2" customFormat="1" ht="24.15" customHeight="1">
      <c r="A163" s="39"/>
      <c r="B163" s="40"/>
      <c r="C163" s="214" t="s">
        <v>549</v>
      </c>
      <c r="D163" s="214" t="s">
        <v>197</v>
      </c>
      <c r="E163" s="215" t="s">
        <v>1882</v>
      </c>
      <c r="F163" s="216" t="s">
        <v>1883</v>
      </c>
      <c r="G163" s="217" t="s">
        <v>127</v>
      </c>
      <c r="H163" s="218">
        <v>60</v>
      </c>
      <c r="I163" s="219"/>
      <c r="J163" s="220">
        <f>ROUND(I163*H163,2)</f>
        <v>0</v>
      </c>
      <c r="K163" s="216" t="s">
        <v>200</v>
      </c>
      <c r="L163" s="221"/>
      <c r="M163" s="222" t="s">
        <v>32</v>
      </c>
      <c r="N163" s="223" t="s">
        <v>48</v>
      </c>
      <c r="O163" s="85"/>
      <c r="P163" s="224">
        <f>O163*H163</f>
        <v>0</v>
      </c>
      <c r="Q163" s="224">
        <v>0</v>
      </c>
      <c r="R163" s="224">
        <f>Q163*H163</f>
        <v>0</v>
      </c>
      <c r="S163" s="224">
        <v>0</v>
      </c>
      <c r="T163" s="225">
        <f>S163*H163</f>
        <v>0</v>
      </c>
      <c r="U163" s="39"/>
      <c r="V163" s="39"/>
      <c r="W163" s="39"/>
      <c r="X163" s="39"/>
      <c r="Y163" s="39"/>
      <c r="Z163" s="39"/>
      <c r="AA163" s="39"/>
      <c r="AB163" s="39"/>
      <c r="AC163" s="39"/>
      <c r="AD163" s="39"/>
      <c r="AE163" s="39"/>
      <c r="AR163" s="226" t="s">
        <v>201</v>
      </c>
      <c r="AT163" s="226" t="s">
        <v>197</v>
      </c>
      <c r="AU163" s="226" t="s">
        <v>84</v>
      </c>
      <c r="AY163" s="17" t="s">
        <v>194</v>
      </c>
      <c r="BE163" s="227">
        <f>IF(N163="základní",J163,0)</f>
        <v>0</v>
      </c>
      <c r="BF163" s="227">
        <f>IF(N163="snížená",J163,0)</f>
        <v>0</v>
      </c>
      <c r="BG163" s="227">
        <f>IF(N163="zákl. přenesená",J163,0)</f>
        <v>0</v>
      </c>
      <c r="BH163" s="227">
        <f>IF(N163="sníž. přenesená",J163,0)</f>
        <v>0</v>
      </c>
      <c r="BI163" s="227">
        <f>IF(N163="nulová",J163,0)</f>
        <v>0</v>
      </c>
      <c r="BJ163" s="17" t="s">
        <v>84</v>
      </c>
      <c r="BK163" s="227">
        <f>ROUND(I163*H163,2)</f>
        <v>0</v>
      </c>
      <c r="BL163" s="17" t="s">
        <v>202</v>
      </c>
      <c r="BM163" s="226" t="s">
        <v>1884</v>
      </c>
    </row>
    <row r="164" s="2" customFormat="1" ht="16.5" customHeight="1">
      <c r="A164" s="39"/>
      <c r="B164" s="40"/>
      <c r="C164" s="261" t="s">
        <v>553</v>
      </c>
      <c r="D164" s="261" t="s">
        <v>222</v>
      </c>
      <c r="E164" s="262" t="s">
        <v>1885</v>
      </c>
      <c r="F164" s="263" t="s">
        <v>1886</v>
      </c>
      <c r="G164" s="264" t="s">
        <v>127</v>
      </c>
      <c r="H164" s="265">
        <v>60</v>
      </c>
      <c r="I164" s="266"/>
      <c r="J164" s="267">
        <f>ROUND(I164*H164,2)</f>
        <v>0</v>
      </c>
      <c r="K164" s="263" t="s">
        <v>200</v>
      </c>
      <c r="L164" s="45"/>
      <c r="M164" s="268" t="s">
        <v>32</v>
      </c>
      <c r="N164" s="269" t="s">
        <v>48</v>
      </c>
      <c r="O164" s="85"/>
      <c r="P164" s="224">
        <f>O164*H164</f>
        <v>0</v>
      </c>
      <c r="Q164" s="224">
        <v>0</v>
      </c>
      <c r="R164" s="224">
        <f>Q164*H164</f>
        <v>0</v>
      </c>
      <c r="S164" s="224">
        <v>0</v>
      </c>
      <c r="T164" s="225">
        <f>S164*H164</f>
        <v>0</v>
      </c>
      <c r="U164" s="39"/>
      <c r="V164" s="39"/>
      <c r="W164" s="39"/>
      <c r="X164" s="39"/>
      <c r="Y164" s="39"/>
      <c r="Z164" s="39"/>
      <c r="AA164" s="39"/>
      <c r="AB164" s="39"/>
      <c r="AC164" s="39"/>
      <c r="AD164" s="39"/>
      <c r="AE164" s="39"/>
      <c r="AR164" s="226" t="s">
        <v>279</v>
      </c>
      <c r="AT164" s="226" t="s">
        <v>222</v>
      </c>
      <c r="AU164" s="226" t="s">
        <v>84</v>
      </c>
      <c r="AY164" s="17" t="s">
        <v>194</v>
      </c>
      <c r="BE164" s="227">
        <f>IF(N164="základní",J164,0)</f>
        <v>0</v>
      </c>
      <c r="BF164" s="227">
        <f>IF(N164="snížená",J164,0)</f>
        <v>0</v>
      </c>
      <c r="BG164" s="227">
        <f>IF(N164="zákl. přenesená",J164,0)</f>
        <v>0</v>
      </c>
      <c r="BH164" s="227">
        <f>IF(N164="sníž. přenesená",J164,0)</f>
        <v>0</v>
      </c>
      <c r="BI164" s="227">
        <f>IF(N164="nulová",J164,0)</f>
        <v>0</v>
      </c>
      <c r="BJ164" s="17" t="s">
        <v>84</v>
      </c>
      <c r="BK164" s="227">
        <f>ROUND(I164*H164,2)</f>
        <v>0</v>
      </c>
      <c r="BL164" s="17" t="s">
        <v>279</v>
      </c>
      <c r="BM164" s="226" t="s">
        <v>1887</v>
      </c>
    </row>
    <row r="165" s="2" customFormat="1" ht="24.15" customHeight="1">
      <c r="A165" s="39"/>
      <c r="B165" s="40"/>
      <c r="C165" s="261" t="s">
        <v>557</v>
      </c>
      <c r="D165" s="261" t="s">
        <v>222</v>
      </c>
      <c r="E165" s="262" t="s">
        <v>1888</v>
      </c>
      <c r="F165" s="263" t="s">
        <v>1889</v>
      </c>
      <c r="G165" s="264" t="s">
        <v>262</v>
      </c>
      <c r="H165" s="265">
        <v>24</v>
      </c>
      <c r="I165" s="266"/>
      <c r="J165" s="267">
        <f>ROUND(I165*H165,2)</f>
        <v>0</v>
      </c>
      <c r="K165" s="263" t="s">
        <v>200</v>
      </c>
      <c r="L165" s="45"/>
      <c r="M165" s="268" t="s">
        <v>32</v>
      </c>
      <c r="N165" s="269" t="s">
        <v>48</v>
      </c>
      <c r="O165" s="85"/>
      <c r="P165" s="224">
        <f>O165*H165</f>
        <v>0</v>
      </c>
      <c r="Q165" s="224">
        <v>0</v>
      </c>
      <c r="R165" s="224">
        <f>Q165*H165</f>
        <v>0</v>
      </c>
      <c r="S165" s="224">
        <v>0</v>
      </c>
      <c r="T165" s="225">
        <f>S165*H165</f>
        <v>0</v>
      </c>
      <c r="U165" s="39"/>
      <c r="V165" s="39"/>
      <c r="W165" s="39"/>
      <c r="X165" s="39"/>
      <c r="Y165" s="39"/>
      <c r="Z165" s="39"/>
      <c r="AA165" s="39"/>
      <c r="AB165" s="39"/>
      <c r="AC165" s="39"/>
      <c r="AD165" s="39"/>
      <c r="AE165" s="39"/>
      <c r="AR165" s="226" t="s">
        <v>263</v>
      </c>
      <c r="AT165" s="226" t="s">
        <v>222</v>
      </c>
      <c r="AU165" s="226" t="s">
        <v>84</v>
      </c>
      <c r="AY165" s="17" t="s">
        <v>194</v>
      </c>
      <c r="BE165" s="227">
        <f>IF(N165="základní",J165,0)</f>
        <v>0</v>
      </c>
      <c r="BF165" s="227">
        <f>IF(N165="snížená",J165,0)</f>
        <v>0</v>
      </c>
      <c r="BG165" s="227">
        <f>IF(N165="zákl. přenesená",J165,0)</f>
        <v>0</v>
      </c>
      <c r="BH165" s="227">
        <f>IF(N165="sníž. přenesená",J165,0)</f>
        <v>0</v>
      </c>
      <c r="BI165" s="227">
        <f>IF(N165="nulová",J165,0)</f>
        <v>0</v>
      </c>
      <c r="BJ165" s="17" t="s">
        <v>84</v>
      </c>
      <c r="BK165" s="227">
        <f>ROUND(I165*H165,2)</f>
        <v>0</v>
      </c>
      <c r="BL165" s="17" t="s">
        <v>263</v>
      </c>
      <c r="BM165" s="226" t="s">
        <v>1890</v>
      </c>
    </row>
    <row r="166" s="2" customFormat="1" ht="16.5" customHeight="1">
      <c r="A166" s="39"/>
      <c r="B166" s="40"/>
      <c r="C166" s="261" t="s">
        <v>563</v>
      </c>
      <c r="D166" s="261" t="s">
        <v>222</v>
      </c>
      <c r="E166" s="262" t="s">
        <v>1891</v>
      </c>
      <c r="F166" s="263" t="s">
        <v>1892</v>
      </c>
      <c r="G166" s="264" t="s">
        <v>262</v>
      </c>
      <c r="H166" s="265">
        <v>24</v>
      </c>
      <c r="I166" s="266"/>
      <c r="J166" s="267">
        <f>ROUND(I166*H166,2)</f>
        <v>0</v>
      </c>
      <c r="K166" s="263" t="s">
        <v>200</v>
      </c>
      <c r="L166" s="45"/>
      <c r="M166" s="268" t="s">
        <v>32</v>
      </c>
      <c r="N166" s="269" t="s">
        <v>48</v>
      </c>
      <c r="O166" s="85"/>
      <c r="P166" s="224">
        <f>O166*H166</f>
        <v>0</v>
      </c>
      <c r="Q166" s="224">
        <v>0</v>
      </c>
      <c r="R166" s="224">
        <f>Q166*H166</f>
        <v>0</v>
      </c>
      <c r="S166" s="224">
        <v>0</v>
      </c>
      <c r="T166" s="225">
        <f>S166*H166</f>
        <v>0</v>
      </c>
      <c r="U166" s="39"/>
      <c r="V166" s="39"/>
      <c r="W166" s="39"/>
      <c r="X166" s="39"/>
      <c r="Y166" s="39"/>
      <c r="Z166" s="39"/>
      <c r="AA166" s="39"/>
      <c r="AB166" s="39"/>
      <c r="AC166" s="39"/>
      <c r="AD166" s="39"/>
      <c r="AE166" s="39"/>
      <c r="AR166" s="226" t="s">
        <v>279</v>
      </c>
      <c r="AT166" s="226" t="s">
        <v>222</v>
      </c>
      <c r="AU166" s="226" t="s">
        <v>84</v>
      </c>
      <c r="AY166" s="17" t="s">
        <v>194</v>
      </c>
      <c r="BE166" s="227">
        <f>IF(N166="základní",J166,0)</f>
        <v>0</v>
      </c>
      <c r="BF166" s="227">
        <f>IF(N166="snížená",J166,0)</f>
        <v>0</v>
      </c>
      <c r="BG166" s="227">
        <f>IF(N166="zákl. přenesená",J166,0)</f>
        <v>0</v>
      </c>
      <c r="BH166" s="227">
        <f>IF(N166="sníž. přenesená",J166,0)</f>
        <v>0</v>
      </c>
      <c r="BI166" s="227">
        <f>IF(N166="nulová",J166,0)</f>
        <v>0</v>
      </c>
      <c r="BJ166" s="17" t="s">
        <v>84</v>
      </c>
      <c r="BK166" s="227">
        <f>ROUND(I166*H166,2)</f>
        <v>0</v>
      </c>
      <c r="BL166" s="17" t="s">
        <v>279</v>
      </c>
      <c r="BM166" s="226" t="s">
        <v>1893</v>
      </c>
    </row>
    <row r="167" s="2" customFormat="1" ht="16.5" customHeight="1">
      <c r="A167" s="39"/>
      <c r="B167" s="40"/>
      <c r="C167" s="261" t="s">
        <v>574</v>
      </c>
      <c r="D167" s="261" t="s">
        <v>222</v>
      </c>
      <c r="E167" s="262" t="s">
        <v>1894</v>
      </c>
      <c r="F167" s="263" t="s">
        <v>1895</v>
      </c>
      <c r="G167" s="264" t="s">
        <v>127</v>
      </c>
      <c r="H167" s="265">
        <v>60</v>
      </c>
      <c r="I167" s="266"/>
      <c r="J167" s="267">
        <f>ROUND(I167*H167,2)</f>
        <v>0</v>
      </c>
      <c r="K167" s="263" t="s">
        <v>200</v>
      </c>
      <c r="L167" s="45"/>
      <c r="M167" s="268" t="s">
        <v>32</v>
      </c>
      <c r="N167" s="269" t="s">
        <v>48</v>
      </c>
      <c r="O167" s="85"/>
      <c r="P167" s="224">
        <f>O167*H167</f>
        <v>0</v>
      </c>
      <c r="Q167" s="224">
        <v>0</v>
      </c>
      <c r="R167" s="224">
        <f>Q167*H167</f>
        <v>0</v>
      </c>
      <c r="S167" s="224">
        <v>0</v>
      </c>
      <c r="T167" s="225">
        <f>S167*H167</f>
        <v>0</v>
      </c>
      <c r="U167" s="39"/>
      <c r="V167" s="39"/>
      <c r="W167" s="39"/>
      <c r="X167" s="39"/>
      <c r="Y167" s="39"/>
      <c r="Z167" s="39"/>
      <c r="AA167" s="39"/>
      <c r="AB167" s="39"/>
      <c r="AC167" s="39"/>
      <c r="AD167" s="39"/>
      <c r="AE167" s="39"/>
      <c r="AR167" s="226" t="s">
        <v>279</v>
      </c>
      <c r="AT167" s="226" t="s">
        <v>222</v>
      </c>
      <c r="AU167" s="226" t="s">
        <v>84</v>
      </c>
      <c r="AY167" s="17" t="s">
        <v>194</v>
      </c>
      <c r="BE167" s="227">
        <f>IF(N167="základní",J167,0)</f>
        <v>0</v>
      </c>
      <c r="BF167" s="227">
        <f>IF(N167="snížená",J167,0)</f>
        <v>0</v>
      </c>
      <c r="BG167" s="227">
        <f>IF(N167="zákl. přenesená",J167,0)</f>
        <v>0</v>
      </c>
      <c r="BH167" s="227">
        <f>IF(N167="sníž. přenesená",J167,0)</f>
        <v>0</v>
      </c>
      <c r="BI167" s="227">
        <f>IF(N167="nulová",J167,0)</f>
        <v>0</v>
      </c>
      <c r="BJ167" s="17" t="s">
        <v>84</v>
      </c>
      <c r="BK167" s="227">
        <f>ROUND(I167*H167,2)</f>
        <v>0</v>
      </c>
      <c r="BL167" s="17" t="s">
        <v>279</v>
      </c>
      <c r="BM167" s="226" t="s">
        <v>1896</v>
      </c>
    </row>
    <row r="168" s="2" customFormat="1" ht="21.75" customHeight="1">
      <c r="A168" s="39"/>
      <c r="B168" s="40"/>
      <c r="C168" s="214" t="s">
        <v>578</v>
      </c>
      <c r="D168" s="214" t="s">
        <v>197</v>
      </c>
      <c r="E168" s="215" t="s">
        <v>355</v>
      </c>
      <c r="F168" s="216" t="s">
        <v>356</v>
      </c>
      <c r="G168" s="217" t="s">
        <v>127</v>
      </c>
      <c r="H168" s="218">
        <v>50</v>
      </c>
      <c r="I168" s="219"/>
      <c r="J168" s="220">
        <f>ROUND(I168*H168,2)</f>
        <v>0</v>
      </c>
      <c r="K168" s="216" t="s">
        <v>200</v>
      </c>
      <c r="L168" s="221"/>
      <c r="M168" s="222" t="s">
        <v>32</v>
      </c>
      <c r="N168" s="223" t="s">
        <v>48</v>
      </c>
      <c r="O168" s="85"/>
      <c r="P168" s="224">
        <f>O168*H168</f>
        <v>0</v>
      </c>
      <c r="Q168" s="224">
        <v>0</v>
      </c>
      <c r="R168" s="224">
        <f>Q168*H168</f>
        <v>0</v>
      </c>
      <c r="S168" s="224">
        <v>0</v>
      </c>
      <c r="T168" s="225">
        <f>S168*H168</f>
        <v>0</v>
      </c>
      <c r="U168" s="39"/>
      <c r="V168" s="39"/>
      <c r="W168" s="39"/>
      <c r="X168" s="39"/>
      <c r="Y168" s="39"/>
      <c r="Z168" s="39"/>
      <c r="AA168" s="39"/>
      <c r="AB168" s="39"/>
      <c r="AC168" s="39"/>
      <c r="AD168" s="39"/>
      <c r="AE168" s="39"/>
      <c r="AR168" s="226" t="s">
        <v>201</v>
      </c>
      <c r="AT168" s="226" t="s">
        <v>197</v>
      </c>
      <c r="AU168" s="226" t="s">
        <v>84</v>
      </c>
      <c r="AY168" s="17" t="s">
        <v>194</v>
      </c>
      <c r="BE168" s="227">
        <f>IF(N168="základní",J168,0)</f>
        <v>0</v>
      </c>
      <c r="BF168" s="227">
        <f>IF(N168="snížená",J168,0)</f>
        <v>0</v>
      </c>
      <c r="BG168" s="227">
        <f>IF(N168="zákl. přenesená",J168,0)</f>
        <v>0</v>
      </c>
      <c r="BH168" s="227">
        <f>IF(N168="sníž. přenesená",J168,0)</f>
        <v>0</v>
      </c>
      <c r="BI168" s="227">
        <f>IF(N168="nulová",J168,0)</f>
        <v>0</v>
      </c>
      <c r="BJ168" s="17" t="s">
        <v>84</v>
      </c>
      <c r="BK168" s="227">
        <f>ROUND(I168*H168,2)</f>
        <v>0</v>
      </c>
      <c r="BL168" s="17" t="s">
        <v>202</v>
      </c>
      <c r="BM168" s="226" t="s">
        <v>1897</v>
      </c>
    </row>
    <row r="169" s="2" customFormat="1" ht="16.5" customHeight="1">
      <c r="A169" s="39"/>
      <c r="B169" s="40"/>
      <c r="C169" s="214" t="s">
        <v>582</v>
      </c>
      <c r="D169" s="214" t="s">
        <v>197</v>
      </c>
      <c r="E169" s="215" t="s">
        <v>1898</v>
      </c>
      <c r="F169" s="216" t="s">
        <v>1899</v>
      </c>
      <c r="G169" s="217" t="s">
        <v>127</v>
      </c>
      <c r="H169" s="218">
        <v>50</v>
      </c>
      <c r="I169" s="219"/>
      <c r="J169" s="220">
        <f>ROUND(I169*H169,2)</f>
        <v>0</v>
      </c>
      <c r="K169" s="216" t="s">
        <v>200</v>
      </c>
      <c r="L169" s="221"/>
      <c r="M169" s="222" t="s">
        <v>32</v>
      </c>
      <c r="N169" s="223" t="s">
        <v>48</v>
      </c>
      <c r="O169" s="85"/>
      <c r="P169" s="224">
        <f>O169*H169</f>
        <v>0</v>
      </c>
      <c r="Q169" s="224">
        <v>0</v>
      </c>
      <c r="R169" s="224">
        <f>Q169*H169</f>
        <v>0</v>
      </c>
      <c r="S169" s="224">
        <v>0</v>
      </c>
      <c r="T169" s="225">
        <f>S169*H169</f>
        <v>0</v>
      </c>
      <c r="U169" s="39"/>
      <c r="V169" s="39"/>
      <c r="W169" s="39"/>
      <c r="X169" s="39"/>
      <c r="Y169" s="39"/>
      <c r="Z169" s="39"/>
      <c r="AA169" s="39"/>
      <c r="AB169" s="39"/>
      <c r="AC169" s="39"/>
      <c r="AD169" s="39"/>
      <c r="AE169" s="39"/>
      <c r="AR169" s="226" t="s">
        <v>201</v>
      </c>
      <c r="AT169" s="226" t="s">
        <v>197</v>
      </c>
      <c r="AU169" s="226" t="s">
        <v>84</v>
      </c>
      <c r="AY169" s="17" t="s">
        <v>194</v>
      </c>
      <c r="BE169" s="227">
        <f>IF(N169="základní",J169,0)</f>
        <v>0</v>
      </c>
      <c r="BF169" s="227">
        <f>IF(N169="snížená",J169,0)</f>
        <v>0</v>
      </c>
      <c r="BG169" s="227">
        <f>IF(N169="zákl. přenesená",J169,0)</f>
        <v>0</v>
      </c>
      <c r="BH169" s="227">
        <f>IF(N169="sníž. přenesená",J169,0)</f>
        <v>0</v>
      </c>
      <c r="BI169" s="227">
        <f>IF(N169="nulová",J169,0)</f>
        <v>0</v>
      </c>
      <c r="BJ169" s="17" t="s">
        <v>84</v>
      </c>
      <c r="BK169" s="227">
        <f>ROUND(I169*H169,2)</f>
        <v>0</v>
      </c>
      <c r="BL169" s="17" t="s">
        <v>202</v>
      </c>
      <c r="BM169" s="226" t="s">
        <v>1900</v>
      </c>
    </row>
    <row r="170" s="2" customFormat="1" ht="24.15" customHeight="1">
      <c r="A170" s="39"/>
      <c r="B170" s="40"/>
      <c r="C170" s="261" t="s">
        <v>586</v>
      </c>
      <c r="D170" s="261" t="s">
        <v>222</v>
      </c>
      <c r="E170" s="262" t="s">
        <v>1901</v>
      </c>
      <c r="F170" s="263" t="s">
        <v>1902</v>
      </c>
      <c r="G170" s="264" t="s">
        <v>262</v>
      </c>
      <c r="H170" s="265">
        <v>2</v>
      </c>
      <c r="I170" s="266"/>
      <c r="J170" s="267">
        <f>ROUND(I170*H170,2)</f>
        <v>0</v>
      </c>
      <c r="K170" s="263" t="s">
        <v>200</v>
      </c>
      <c r="L170" s="45"/>
      <c r="M170" s="268" t="s">
        <v>32</v>
      </c>
      <c r="N170" s="269" t="s">
        <v>48</v>
      </c>
      <c r="O170" s="85"/>
      <c r="P170" s="224">
        <f>O170*H170</f>
        <v>0</v>
      </c>
      <c r="Q170" s="224">
        <v>0</v>
      </c>
      <c r="R170" s="224">
        <f>Q170*H170</f>
        <v>0</v>
      </c>
      <c r="S170" s="224">
        <v>0</v>
      </c>
      <c r="T170" s="225">
        <f>S170*H170</f>
        <v>0</v>
      </c>
      <c r="U170" s="39"/>
      <c r="V170" s="39"/>
      <c r="W170" s="39"/>
      <c r="X170" s="39"/>
      <c r="Y170" s="39"/>
      <c r="Z170" s="39"/>
      <c r="AA170" s="39"/>
      <c r="AB170" s="39"/>
      <c r="AC170" s="39"/>
      <c r="AD170" s="39"/>
      <c r="AE170" s="39"/>
      <c r="AR170" s="226" t="s">
        <v>208</v>
      </c>
      <c r="AT170" s="226" t="s">
        <v>222</v>
      </c>
      <c r="AU170" s="226" t="s">
        <v>84</v>
      </c>
      <c r="AY170" s="17" t="s">
        <v>194</v>
      </c>
      <c r="BE170" s="227">
        <f>IF(N170="základní",J170,0)</f>
        <v>0</v>
      </c>
      <c r="BF170" s="227">
        <f>IF(N170="snížená",J170,0)</f>
        <v>0</v>
      </c>
      <c r="BG170" s="227">
        <f>IF(N170="zákl. přenesená",J170,0)</f>
        <v>0</v>
      </c>
      <c r="BH170" s="227">
        <f>IF(N170="sníž. přenesená",J170,0)</f>
        <v>0</v>
      </c>
      <c r="BI170" s="227">
        <f>IF(N170="nulová",J170,0)</f>
        <v>0</v>
      </c>
      <c r="BJ170" s="17" t="s">
        <v>84</v>
      </c>
      <c r="BK170" s="227">
        <f>ROUND(I170*H170,2)</f>
        <v>0</v>
      </c>
      <c r="BL170" s="17" t="s">
        <v>208</v>
      </c>
      <c r="BM170" s="226" t="s">
        <v>1903</v>
      </c>
    </row>
    <row r="171" s="2" customFormat="1" ht="16.5" customHeight="1">
      <c r="A171" s="39"/>
      <c r="B171" s="40"/>
      <c r="C171" s="214" t="s">
        <v>367</v>
      </c>
      <c r="D171" s="214" t="s">
        <v>197</v>
      </c>
      <c r="E171" s="215" t="s">
        <v>1904</v>
      </c>
      <c r="F171" s="216" t="s">
        <v>1905</v>
      </c>
      <c r="G171" s="217" t="s">
        <v>262</v>
      </c>
      <c r="H171" s="218">
        <v>30</v>
      </c>
      <c r="I171" s="219"/>
      <c r="J171" s="220">
        <f>ROUND(I171*H171,2)</f>
        <v>0</v>
      </c>
      <c r="K171" s="216" t="s">
        <v>200</v>
      </c>
      <c r="L171" s="221"/>
      <c r="M171" s="222" t="s">
        <v>32</v>
      </c>
      <c r="N171" s="223" t="s">
        <v>48</v>
      </c>
      <c r="O171" s="85"/>
      <c r="P171" s="224">
        <f>O171*H171</f>
        <v>0</v>
      </c>
      <c r="Q171" s="224">
        <v>0</v>
      </c>
      <c r="R171" s="224">
        <f>Q171*H171</f>
        <v>0</v>
      </c>
      <c r="S171" s="224">
        <v>0</v>
      </c>
      <c r="T171" s="225">
        <f>S171*H171</f>
        <v>0</v>
      </c>
      <c r="U171" s="39"/>
      <c r="V171" s="39"/>
      <c r="W171" s="39"/>
      <c r="X171" s="39"/>
      <c r="Y171" s="39"/>
      <c r="Z171" s="39"/>
      <c r="AA171" s="39"/>
      <c r="AB171" s="39"/>
      <c r="AC171" s="39"/>
      <c r="AD171" s="39"/>
      <c r="AE171" s="39"/>
      <c r="AR171" s="226" t="s">
        <v>201</v>
      </c>
      <c r="AT171" s="226" t="s">
        <v>197</v>
      </c>
      <c r="AU171" s="226" t="s">
        <v>84</v>
      </c>
      <c r="AY171" s="17" t="s">
        <v>194</v>
      </c>
      <c r="BE171" s="227">
        <f>IF(N171="základní",J171,0)</f>
        <v>0</v>
      </c>
      <c r="BF171" s="227">
        <f>IF(N171="snížená",J171,0)</f>
        <v>0</v>
      </c>
      <c r="BG171" s="227">
        <f>IF(N171="zákl. přenesená",J171,0)</f>
        <v>0</v>
      </c>
      <c r="BH171" s="227">
        <f>IF(N171="sníž. přenesená",J171,0)</f>
        <v>0</v>
      </c>
      <c r="BI171" s="227">
        <f>IF(N171="nulová",J171,0)</f>
        <v>0</v>
      </c>
      <c r="BJ171" s="17" t="s">
        <v>84</v>
      </c>
      <c r="BK171" s="227">
        <f>ROUND(I171*H171,2)</f>
        <v>0</v>
      </c>
      <c r="BL171" s="17" t="s">
        <v>202</v>
      </c>
      <c r="BM171" s="226" t="s">
        <v>1906</v>
      </c>
    </row>
    <row r="172" s="2" customFormat="1" ht="24.15" customHeight="1">
      <c r="A172" s="39"/>
      <c r="B172" s="40"/>
      <c r="C172" s="261" t="s">
        <v>597</v>
      </c>
      <c r="D172" s="261" t="s">
        <v>222</v>
      </c>
      <c r="E172" s="262" t="s">
        <v>1907</v>
      </c>
      <c r="F172" s="263" t="s">
        <v>1908</v>
      </c>
      <c r="G172" s="264" t="s">
        <v>127</v>
      </c>
      <c r="H172" s="265">
        <v>130</v>
      </c>
      <c r="I172" s="266"/>
      <c r="J172" s="267">
        <f>ROUND(I172*H172,2)</f>
        <v>0</v>
      </c>
      <c r="K172" s="263" t="s">
        <v>200</v>
      </c>
      <c r="L172" s="45"/>
      <c r="M172" s="268" t="s">
        <v>32</v>
      </c>
      <c r="N172" s="269" t="s">
        <v>48</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208</v>
      </c>
      <c r="AT172" s="226" t="s">
        <v>222</v>
      </c>
      <c r="AU172" s="226" t="s">
        <v>84</v>
      </c>
      <c r="AY172" s="17" t="s">
        <v>194</v>
      </c>
      <c r="BE172" s="227">
        <f>IF(N172="základní",J172,0)</f>
        <v>0</v>
      </c>
      <c r="BF172" s="227">
        <f>IF(N172="snížená",J172,0)</f>
        <v>0</v>
      </c>
      <c r="BG172" s="227">
        <f>IF(N172="zákl. přenesená",J172,0)</f>
        <v>0</v>
      </c>
      <c r="BH172" s="227">
        <f>IF(N172="sníž. přenesená",J172,0)</f>
        <v>0</v>
      </c>
      <c r="BI172" s="227">
        <f>IF(N172="nulová",J172,0)</f>
        <v>0</v>
      </c>
      <c r="BJ172" s="17" t="s">
        <v>84</v>
      </c>
      <c r="BK172" s="227">
        <f>ROUND(I172*H172,2)</f>
        <v>0</v>
      </c>
      <c r="BL172" s="17" t="s">
        <v>208</v>
      </c>
      <c r="BM172" s="226" t="s">
        <v>1909</v>
      </c>
    </row>
    <row r="173" s="2" customFormat="1" ht="16.5" customHeight="1">
      <c r="A173" s="39"/>
      <c r="B173" s="40"/>
      <c r="C173" s="214" t="s">
        <v>328</v>
      </c>
      <c r="D173" s="214" t="s">
        <v>197</v>
      </c>
      <c r="E173" s="215" t="s">
        <v>1910</v>
      </c>
      <c r="F173" s="216" t="s">
        <v>1911</v>
      </c>
      <c r="G173" s="217" t="s">
        <v>127</v>
      </c>
      <c r="H173" s="218">
        <v>130</v>
      </c>
      <c r="I173" s="219"/>
      <c r="J173" s="220">
        <f>ROUND(I173*H173,2)</f>
        <v>0</v>
      </c>
      <c r="K173" s="216" t="s">
        <v>200</v>
      </c>
      <c r="L173" s="221"/>
      <c r="M173" s="222" t="s">
        <v>32</v>
      </c>
      <c r="N173" s="223" t="s">
        <v>48</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201</v>
      </c>
      <c r="AT173" s="226" t="s">
        <v>197</v>
      </c>
      <c r="AU173" s="226" t="s">
        <v>84</v>
      </c>
      <c r="AY173" s="17" t="s">
        <v>194</v>
      </c>
      <c r="BE173" s="227">
        <f>IF(N173="základní",J173,0)</f>
        <v>0</v>
      </c>
      <c r="BF173" s="227">
        <f>IF(N173="snížená",J173,0)</f>
        <v>0</v>
      </c>
      <c r="BG173" s="227">
        <f>IF(N173="zákl. přenesená",J173,0)</f>
        <v>0</v>
      </c>
      <c r="BH173" s="227">
        <f>IF(N173="sníž. přenesená",J173,0)</f>
        <v>0</v>
      </c>
      <c r="BI173" s="227">
        <f>IF(N173="nulová",J173,0)</f>
        <v>0</v>
      </c>
      <c r="BJ173" s="17" t="s">
        <v>84</v>
      </c>
      <c r="BK173" s="227">
        <f>ROUND(I173*H173,2)</f>
        <v>0</v>
      </c>
      <c r="BL173" s="17" t="s">
        <v>202</v>
      </c>
      <c r="BM173" s="226" t="s">
        <v>1912</v>
      </c>
    </row>
    <row r="174" s="2" customFormat="1" ht="21.75" customHeight="1">
      <c r="A174" s="39"/>
      <c r="B174" s="40"/>
      <c r="C174" s="214" t="s">
        <v>605</v>
      </c>
      <c r="D174" s="214" t="s">
        <v>197</v>
      </c>
      <c r="E174" s="215" t="s">
        <v>1913</v>
      </c>
      <c r="F174" s="216" t="s">
        <v>1914</v>
      </c>
      <c r="G174" s="217" t="s">
        <v>262</v>
      </c>
      <c r="H174" s="218">
        <v>20</v>
      </c>
      <c r="I174" s="219"/>
      <c r="J174" s="220">
        <f>ROUND(I174*H174,2)</f>
        <v>0</v>
      </c>
      <c r="K174" s="216" t="s">
        <v>200</v>
      </c>
      <c r="L174" s="221"/>
      <c r="M174" s="222" t="s">
        <v>32</v>
      </c>
      <c r="N174" s="223" t="s">
        <v>48</v>
      </c>
      <c r="O174" s="85"/>
      <c r="P174" s="224">
        <f>O174*H174</f>
        <v>0</v>
      </c>
      <c r="Q174" s="224">
        <v>0</v>
      </c>
      <c r="R174" s="224">
        <f>Q174*H174</f>
        <v>0</v>
      </c>
      <c r="S174" s="224">
        <v>0</v>
      </c>
      <c r="T174" s="225">
        <f>S174*H174</f>
        <v>0</v>
      </c>
      <c r="U174" s="39"/>
      <c r="V174" s="39"/>
      <c r="W174" s="39"/>
      <c r="X174" s="39"/>
      <c r="Y174" s="39"/>
      <c r="Z174" s="39"/>
      <c r="AA174" s="39"/>
      <c r="AB174" s="39"/>
      <c r="AC174" s="39"/>
      <c r="AD174" s="39"/>
      <c r="AE174" s="39"/>
      <c r="AR174" s="226" t="s">
        <v>201</v>
      </c>
      <c r="AT174" s="226" t="s">
        <v>197</v>
      </c>
      <c r="AU174" s="226" t="s">
        <v>84</v>
      </c>
      <c r="AY174" s="17" t="s">
        <v>194</v>
      </c>
      <c r="BE174" s="227">
        <f>IF(N174="základní",J174,0)</f>
        <v>0</v>
      </c>
      <c r="BF174" s="227">
        <f>IF(N174="snížená",J174,0)</f>
        <v>0</v>
      </c>
      <c r="BG174" s="227">
        <f>IF(N174="zákl. přenesená",J174,0)</f>
        <v>0</v>
      </c>
      <c r="BH174" s="227">
        <f>IF(N174="sníž. přenesená",J174,0)</f>
        <v>0</v>
      </c>
      <c r="BI174" s="227">
        <f>IF(N174="nulová",J174,0)</f>
        <v>0</v>
      </c>
      <c r="BJ174" s="17" t="s">
        <v>84</v>
      </c>
      <c r="BK174" s="227">
        <f>ROUND(I174*H174,2)</f>
        <v>0</v>
      </c>
      <c r="BL174" s="17" t="s">
        <v>202</v>
      </c>
      <c r="BM174" s="226" t="s">
        <v>1915</v>
      </c>
    </row>
    <row r="175" s="2" customFormat="1" ht="16.5" customHeight="1">
      <c r="A175" s="39"/>
      <c r="B175" s="40"/>
      <c r="C175" s="214" t="s">
        <v>609</v>
      </c>
      <c r="D175" s="214" t="s">
        <v>197</v>
      </c>
      <c r="E175" s="215" t="s">
        <v>1916</v>
      </c>
      <c r="F175" s="216" t="s">
        <v>1917</v>
      </c>
      <c r="G175" s="217" t="s">
        <v>262</v>
      </c>
      <c r="H175" s="218">
        <v>24</v>
      </c>
      <c r="I175" s="219"/>
      <c r="J175" s="220">
        <f>ROUND(I175*H175,2)</f>
        <v>0</v>
      </c>
      <c r="K175" s="216" t="s">
        <v>200</v>
      </c>
      <c r="L175" s="221"/>
      <c r="M175" s="222" t="s">
        <v>32</v>
      </c>
      <c r="N175" s="223" t="s">
        <v>48</v>
      </c>
      <c r="O175" s="85"/>
      <c r="P175" s="224">
        <f>O175*H175</f>
        <v>0</v>
      </c>
      <c r="Q175" s="224">
        <v>0</v>
      </c>
      <c r="R175" s="224">
        <f>Q175*H175</f>
        <v>0</v>
      </c>
      <c r="S175" s="224">
        <v>0</v>
      </c>
      <c r="T175" s="225">
        <f>S175*H175</f>
        <v>0</v>
      </c>
      <c r="U175" s="39"/>
      <c r="V175" s="39"/>
      <c r="W175" s="39"/>
      <c r="X175" s="39"/>
      <c r="Y175" s="39"/>
      <c r="Z175" s="39"/>
      <c r="AA175" s="39"/>
      <c r="AB175" s="39"/>
      <c r="AC175" s="39"/>
      <c r="AD175" s="39"/>
      <c r="AE175" s="39"/>
      <c r="AR175" s="226" t="s">
        <v>201</v>
      </c>
      <c r="AT175" s="226" t="s">
        <v>197</v>
      </c>
      <c r="AU175" s="226" t="s">
        <v>84</v>
      </c>
      <c r="AY175" s="17" t="s">
        <v>194</v>
      </c>
      <c r="BE175" s="227">
        <f>IF(N175="základní",J175,0)</f>
        <v>0</v>
      </c>
      <c r="BF175" s="227">
        <f>IF(N175="snížená",J175,0)</f>
        <v>0</v>
      </c>
      <c r="BG175" s="227">
        <f>IF(N175="zákl. přenesená",J175,0)</f>
        <v>0</v>
      </c>
      <c r="BH175" s="227">
        <f>IF(N175="sníž. přenesená",J175,0)</f>
        <v>0</v>
      </c>
      <c r="BI175" s="227">
        <f>IF(N175="nulová",J175,0)</f>
        <v>0</v>
      </c>
      <c r="BJ175" s="17" t="s">
        <v>84</v>
      </c>
      <c r="BK175" s="227">
        <f>ROUND(I175*H175,2)</f>
        <v>0</v>
      </c>
      <c r="BL175" s="17" t="s">
        <v>202</v>
      </c>
      <c r="BM175" s="226" t="s">
        <v>1918</v>
      </c>
    </row>
    <row r="176" s="2" customFormat="1" ht="16.5" customHeight="1">
      <c r="A176" s="39"/>
      <c r="B176" s="40"/>
      <c r="C176" s="214" t="s">
        <v>616</v>
      </c>
      <c r="D176" s="214" t="s">
        <v>197</v>
      </c>
      <c r="E176" s="215" t="s">
        <v>1919</v>
      </c>
      <c r="F176" s="216" t="s">
        <v>1920</v>
      </c>
      <c r="G176" s="217" t="s">
        <v>127</v>
      </c>
      <c r="H176" s="218">
        <v>60</v>
      </c>
      <c r="I176" s="219"/>
      <c r="J176" s="220">
        <f>ROUND(I176*H176,2)</f>
        <v>0</v>
      </c>
      <c r="K176" s="216" t="s">
        <v>200</v>
      </c>
      <c r="L176" s="221"/>
      <c r="M176" s="222" t="s">
        <v>32</v>
      </c>
      <c r="N176" s="223" t="s">
        <v>48</v>
      </c>
      <c r="O176" s="85"/>
      <c r="P176" s="224">
        <f>O176*H176</f>
        <v>0</v>
      </c>
      <c r="Q176" s="224">
        <v>0</v>
      </c>
      <c r="R176" s="224">
        <f>Q176*H176</f>
        <v>0</v>
      </c>
      <c r="S176" s="224">
        <v>0</v>
      </c>
      <c r="T176" s="225">
        <f>S176*H176</f>
        <v>0</v>
      </c>
      <c r="U176" s="39"/>
      <c r="V176" s="39"/>
      <c r="W176" s="39"/>
      <c r="X176" s="39"/>
      <c r="Y176" s="39"/>
      <c r="Z176" s="39"/>
      <c r="AA176" s="39"/>
      <c r="AB176" s="39"/>
      <c r="AC176" s="39"/>
      <c r="AD176" s="39"/>
      <c r="AE176" s="39"/>
      <c r="AR176" s="226" t="s">
        <v>201</v>
      </c>
      <c r="AT176" s="226" t="s">
        <v>197</v>
      </c>
      <c r="AU176" s="226" t="s">
        <v>84</v>
      </c>
      <c r="AY176" s="17" t="s">
        <v>194</v>
      </c>
      <c r="BE176" s="227">
        <f>IF(N176="základní",J176,0)</f>
        <v>0</v>
      </c>
      <c r="BF176" s="227">
        <f>IF(N176="snížená",J176,0)</f>
        <v>0</v>
      </c>
      <c r="BG176" s="227">
        <f>IF(N176="zákl. přenesená",J176,0)</f>
        <v>0</v>
      </c>
      <c r="BH176" s="227">
        <f>IF(N176="sníž. přenesená",J176,0)</f>
        <v>0</v>
      </c>
      <c r="BI176" s="227">
        <f>IF(N176="nulová",J176,0)</f>
        <v>0</v>
      </c>
      <c r="BJ176" s="17" t="s">
        <v>84</v>
      </c>
      <c r="BK176" s="227">
        <f>ROUND(I176*H176,2)</f>
        <v>0</v>
      </c>
      <c r="BL176" s="17" t="s">
        <v>202</v>
      </c>
      <c r="BM176" s="226" t="s">
        <v>1921</v>
      </c>
    </row>
    <row r="177" s="2" customFormat="1" ht="37.8" customHeight="1">
      <c r="A177" s="39"/>
      <c r="B177" s="40"/>
      <c r="C177" s="261" t="s">
        <v>622</v>
      </c>
      <c r="D177" s="261" t="s">
        <v>222</v>
      </c>
      <c r="E177" s="262" t="s">
        <v>1922</v>
      </c>
      <c r="F177" s="263" t="s">
        <v>1923</v>
      </c>
      <c r="G177" s="264" t="s">
        <v>127</v>
      </c>
      <c r="H177" s="265">
        <v>60</v>
      </c>
      <c r="I177" s="266"/>
      <c r="J177" s="267">
        <f>ROUND(I177*H177,2)</f>
        <v>0</v>
      </c>
      <c r="K177" s="263" t="s">
        <v>200</v>
      </c>
      <c r="L177" s="45"/>
      <c r="M177" s="268" t="s">
        <v>32</v>
      </c>
      <c r="N177" s="269" t="s">
        <v>48</v>
      </c>
      <c r="O177" s="85"/>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208</v>
      </c>
      <c r="AT177" s="226" t="s">
        <v>222</v>
      </c>
      <c r="AU177" s="226" t="s">
        <v>84</v>
      </c>
      <c r="AY177" s="17" t="s">
        <v>194</v>
      </c>
      <c r="BE177" s="227">
        <f>IF(N177="základní",J177,0)</f>
        <v>0</v>
      </c>
      <c r="BF177" s="227">
        <f>IF(N177="snížená",J177,0)</f>
        <v>0</v>
      </c>
      <c r="BG177" s="227">
        <f>IF(N177="zákl. přenesená",J177,0)</f>
        <v>0</v>
      </c>
      <c r="BH177" s="227">
        <f>IF(N177="sníž. přenesená",J177,0)</f>
        <v>0</v>
      </c>
      <c r="BI177" s="227">
        <f>IF(N177="nulová",J177,0)</f>
        <v>0</v>
      </c>
      <c r="BJ177" s="17" t="s">
        <v>84</v>
      </c>
      <c r="BK177" s="227">
        <f>ROUND(I177*H177,2)</f>
        <v>0</v>
      </c>
      <c r="BL177" s="17" t="s">
        <v>208</v>
      </c>
      <c r="BM177" s="226" t="s">
        <v>1924</v>
      </c>
    </row>
    <row r="178" s="2" customFormat="1" ht="16.5" customHeight="1">
      <c r="A178" s="39"/>
      <c r="B178" s="40"/>
      <c r="C178" s="261" t="s">
        <v>626</v>
      </c>
      <c r="D178" s="261" t="s">
        <v>222</v>
      </c>
      <c r="E178" s="262" t="s">
        <v>1925</v>
      </c>
      <c r="F178" s="263" t="s">
        <v>1926</v>
      </c>
      <c r="G178" s="264" t="s">
        <v>127</v>
      </c>
      <c r="H178" s="265">
        <v>60</v>
      </c>
      <c r="I178" s="266"/>
      <c r="J178" s="267">
        <f>ROUND(I178*H178,2)</f>
        <v>0</v>
      </c>
      <c r="K178" s="263" t="s">
        <v>200</v>
      </c>
      <c r="L178" s="45"/>
      <c r="M178" s="268" t="s">
        <v>32</v>
      </c>
      <c r="N178" s="269" t="s">
        <v>48</v>
      </c>
      <c r="O178" s="85"/>
      <c r="P178" s="224">
        <f>O178*H178</f>
        <v>0</v>
      </c>
      <c r="Q178" s="224">
        <v>0</v>
      </c>
      <c r="R178" s="224">
        <f>Q178*H178</f>
        <v>0</v>
      </c>
      <c r="S178" s="224">
        <v>0</v>
      </c>
      <c r="T178" s="225">
        <f>S178*H178</f>
        <v>0</v>
      </c>
      <c r="U178" s="39"/>
      <c r="V178" s="39"/>
      <c r="W178" s="39"/>
      <c r="X178" s="39"/>
      <c r="Y178" s="39"/>
      <c r="Z178" s="39"/>
      <c r="AA178" s="39"/>
      <c r="AB178" s="39"/>
      <c r="AC178" s="39"/>
      <c r="AD178" s="39"/>
      <c r="AE178" s="39"/>
      <c r="AR178" s="226" t="s">
        <v>279</v>
      </c>
      <c r="AT178" s="226" t="s">
        <v>222</v>
      </c>
      <c r="AU178" s="226" t="s">
        <v>84</v>
      </c>
      <c r="AY178" s="17" t="s">
        <v>194</v>
      </c>
      <c r="BE178" s="227">
        <f>IF(N178="základní",J178,0)</f>
        <v>0</v>
      </c>
      <c r="BF178" s="227">
        <f>IF(N178="snížená",J178,0)</f>
        <v>0</v>
      </c>
      <c r="BG178" s="227">
        <f>IF(N178="zákl. přenesená",J178,0)</f>
        <v>0</v>
      </c>
      <c r="BH178" s="227">
        <f>IF(N178="sníž. přenesená",J178,0)</f>
        <v>0</v>
      </c>
      <c r="BI178" s="227">
        <f>IF(N178="nulová",J178,0)</f>
        <v>0</v>
      </c>
      <c r="BJ178" s="17" t="s">
        <v>84</v>
      </c>
      <c r="BK178" s="227">
        <f>ROUND(I178*H178,2)</f>
        <v>0</v>
      </c>
      <c r="BL178" s="17" t="s">
        <v>279</v>
      </c>
      <c r="BM178" s="226" t="s">
        <v>1927</v>
      </c>
    </row>
    <row r="179" s="2" customFormat="1" ht="16.5" customHeight="1">
      <c r="A179" s="39"/>
      <c r="B179" s="40"/>
      <c r="C179" s="214" t="s">
        <v>630</v>
      </c>
      <c r="D179" s="214" t="s">
        <v>197</v>
      </c>
      <c r="E179" s="215" t="s">
        <v>1928</v>
      </c>
      <c r="F179" s="216" t="s">
        <v>1929</v>
      </c>
      <c r="G179" s="217" t="s">
        <v>262</v>
      </c>
      <c r="H179" s="218">
        <v>1</v>
      </c>
      <c r="I179" s="219"/>
      <c r="J179" s="220">
        <f>ROUND(I179*H179,2)</f>
        <v>0</v>
      </c>
      <c r="K179" s="216" t="s">
        <v>200</v>
      </c>
      <c r="L179" s="221"/>
      <c r="M179" s="222" t="s">
        <v>32</v>
      </c>
      <c r="N179" s="223" t="s">
        <v>48</v>
      </c>
      <c r="O179" s="85"/>
      <c r="P179" s="224">
        <f>O179*H179</f>
        <v>0</v>
      </c>
      <c r="Q179" s="224">
        <v>0</v>
      </c>
      <c r="R179" s="224">
        <f>Q179*H179</f>
        <v>0</v>
      </c>
      <c r="S179" s="224">
        <v>0</v>
      </c>
      <c r="T179" s="225">
        <f>S179*H179</f>
        <v>0</v>
      </c>
      <c r="U179" s="39"/>
      <c r="V179" s="39"/>
      <c r="W179" s="39"/>
      <c r="X179" s="39"/>
      <c r="Y179" s="39"/>
      <c r="Z179" s="39"/>
      <c r="AA179" s="39"/>
      <c r="AB179" s="39"/>
      <c r="AC179" s="39"/>
      <c r="AD179" s="39"/>
      <c r="AE179" s="39"/>
      <c r="AR179" s="226" t="s">
        <v>524</v>
      </c>
      <c r="AT179" s="226" t="s">
        <v>197</v>
      </c>
      <c r="AU179" s="226" t="s">
        <v>84</v>
      </c>
      <c r="AY179" s="17" t="s">
        <v>194</v>
      </c>
      <c r="BE179" s="227">
        <f>IF(N179="základní",J179,0)</f>
        <v>0</v>
      </c>
      <c r="BF179" s="227">
        <f>IF(N179="snížená",J179,0)</f>
        <v>0</v>
      </c>
      <c r="BG179" s="227">
        <f>IF(N179="zákl. přenesená",J179,0)</f>
        <v>0</v>
      </c>
      <c r="BH179" s="227">
        <f>IF(N179="sníž. přenesená",J179,0)</f>
        <v>0</v>
      </c>
      <c r="BI179" s="227">
        <f>IF(N179="nulová",J179,0)</f>
        <v>0</v>
      </c>
      <c r="BJ179" s="17" t="s">
        <v>84</v>
      </c>
      <c r="BK179" s="227">
        <f>ROUND(I179*H179,2)</f>
        <v>0</v>
      </c>
      <c r="BL179" s="17" t="s">
        <v>524</v>
      </c>
      <c r="BM179" s="226" t="s">
        <v>1930</v>
      </c>
    </row>
    <row r="180" s="2" customFormat="1" ht="16.5" customHeight="1">
      <c r="A180" s="39"/>
      <c r="B180" s="40"/>
      <c r="C180" s="261" t="s">
        <v>634</v>
      </c>
      <c r="D180" s="261" t="s">
        <v>222</v>
      </c>
      <c r="E180" s="262" t="s">
        <v>1931</v>
      </c>
      <c r="F180" s="263" t="s">
        <v>1932</v>
      </c>
      <c r="G180" s="264" t="s">
        <v>262</v>
      </c>
      <c r="H180" s="265">
        <v>1</v>
      </c>
      <c r="I180" s="266"/>
      <c r="J180" s="267">
        <f>ROUND(I180*H180,2)</f>
        <v>0</v>
      </c>
      <c r="K180" s="263" t="s">
        <v>200</v>
      </c>
      <c r="L180" s="45"/>
      <c r="M180" s="268" t="s">
        <v>32</v>
      </c>
      <c r="N180" s="269" t="s">
        <v>48</v>
      </c>
      <c r="O180" s="85"/>
      <c r="P180" s="224">
        <f>O180*H180</f>
        <v>0</v>
      </c>
      <c r="Q180" s="224">
        <v>0</v>
      </c>
      <c r="R180" s="224">
        <f>Q180*H180</f>
        <v>0</v>
      </c>
      <c r="S180" s="224">
        <v>0</v>
      </c>
      <c r="T180" s="225">
        <f>S180*H180</f>
        <v>0</v>
      </c>
      <c r="U180" s="39"/>
      <c r="V180" s="39"/>
      <c r="W180" s="39"/>
      <c r="X180" s="39"/>
      <c r="Y180" s="39"/>
      <c r="Z180" s="39"/>
      <c r="AA180" s="39"/>
      <c r="AB180" s="39"/>
      <c r="AC180" s="39"/>
      <c r="AD180" s="39"/>
      <c r="AE180" s="39"/>
      <c r="AR180" s="226" t="s">
        <v>263</v>
      </c>
      <c r="AT180" s="226" t="s">
        <v>222</v>
      </c>
      <c r="AU180" s="226" t="s">
        <v>84</v>
      </c>
      <c r="AY180" s="17" t="s">
        <v>194</v>
      </c>
      <c r="BE180" s="227">
        <f>IF(N180="základní",J180,0)</f>
        <v>0</v>
      </c>
      <c r="BF180" s="227">
        <f>IF(N180="snížená",J180,0)</f>
        <v>0</v>
      </c>
      <c r="BG180" s="227">
        <f>IF(N180="zákl. přenesená",J180,0)</f>
        <v>0</v>
      </c>
      <c r="BH180" s="227">
        <f>IF(N180="sníž. přenesená",J180,0)</f>
        <v>0</v>
      </c>
      <c r="BI180" s="227">
        <f>IF(N180="nulová",J180,0)</f>
        <v>0</v>
      </c>
      <c r="BJ180" s="17" t="s">
        <v>84</v>
      </c>
      <c r="BK180" s="227">
        <f>ROUND(I180*H180,2)</f>
        <v>0</v>
      </c>
      <c r="BL180" s="17" t="s">
        <v>263</v>
      </c>
      <c r="BM180" s="226" t="s">
        <v>1933</v>
      </c>
    </row>
    <row r="181" s="2" customFormat="1" ht="16.5" customHeight="1">
      <c r="A181" s="39"/>
      <c r="B181" s="40"/>
      <c r="C181" s="261" t="s">
        <v>638</v>
      </c>
      <c r="D181" s="261" t="s">
        <v>222</v>
      </c>
      <c r="E181" s="262" t="s">
        <v>1934</v>
      </c>
      <c r="F181" s="263" t="s">
        <v>1935</v>
      </c>
      <c r="G181" s="264" t="s">
        <v>262</v>
      </c>
      <c r="H181" s="265">
        <v>2</v>
      </c>
      <c r="I181" s="266"/>
      <c r="J181" s="267">
        <f>ROUND(I181*H181,2)</f>
        <v>0</v>
      </c>
      <c r="K181" s="263" t="s">
        <v>200</v>
      </c>
      <c r="L181" s="45"/>
      <c r="M181" s="268" t="s">
        <v>32</v>
      </c>
      <c r="N181" s="269" t="s">
        <v>48</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263</v>
      </c>
      <c r="AT181" s="226" t="s">
        <v>222</v>
      </c>
      <c r="AU181" s="226" t="s">
        <v>84</v>
      </c>
      <c r="AY181" s="17" t="s">
        <v>194</v>
      </c>
      <c r="BE181" s="227">
        <f>IF(N181="základní",J181,0)</f>
        <v>0</v>
      </c>
      <c r="BF181" s="227">
        <f>IF(N181="snížená",J181,0)</f>
        <v>0</v>
      </c>
      <c r="BG181" s="227">
        <f>IF(N181="zákl. přenesená",J181,0)</f>
        <v>0</v>
      </c>
      <c r="BH181" s="227">
        <f>IF(N181="sníž. přenesená",J181,0)</f>
        <v>0</v>
      </c>
      <c r="BI181" s="227">
        <f>IF(N181="nulová",J181,0)</f>
        <v>0</v>
      </c>
      <c r="BJ181" s="17" t="s">
        <v>84</v>
      </c>
      <c r="BK181" s="227">
        <f>ROUND(I181*H181,2)</f>
        <v>0</v>
      </c>
      <c r="BL181" s="17" t="s">
        <v>263</v>
      </c>
      <c r="BM181" s="226" t="s">
        <v>1936</v>
      </c>
    </row>
    <row r="182" s="2" customFormat="1" ht="16.5" customHeight="1">
      <c r="A182" s="39"/>
      <c r="B182" s="40"/>
      <c r="C182" s="261" t="s">
        <v>642</v>
      </c>
      <c r="D182" s="261" t="s">
        <v>222</v>
      </c>
      <c r="E182" s="262" t="s">
        <v>1937</v>
      </c>
      <c r="F182" s="263" t="s">
        <v>1938</v>
      </c>
      <c r="G182" s="264" t="s">
        <v>262</v>
      </c>
      <c r="H182" s="265">
        <v>1</v>
      </c>
      <c r="I182" s="266"/>
      <c r="J182" s="267">
        <f>ROUND(I182*H182,2)</f>
        <v>0</v>
      </c>
      <c r="K182" s="263" t="s">
        <v>200</v>
      </c>
      <c r="L182" s="45"/>
      <c r="M182" s="268" t="s">
        <v>32</v>
      </c>
      <c r="N182" s="269" t="s">
        <v>48</v>
      </c>
      <c r="O182" s="85"/>
      <c r="P182" s="224">
        <f>O182*H182</f>
        <v>0</v>
      </c>
      <c r="Q182" s="224">
        <v>0</v>
      </c>
      <c r="R182" s="224">
        <f>Q182*H182</f>
        <v>0</v>
      </c>
      <c r="S182" s="224">
        <v>0</v>
      </c>
      <c r="T182" s="225">
        <f>S182*H182</f>
        <v>0</v>
      </c>
      <c r="U182" s="39"/>
      <c r="V182" s="39"/>
      <c r="W182" s="39"/>
      <c r="X182" s="39"/>
      <c r="Y182" s="39"/>
      <c r="Z182" s="39"/>
      <c r="AA182" s="39"/>
      <c r="AB182" s="39"/>
      <c r="AC182" s="39"/>
      <c r="AD182" s="39"/>
      <c r="AE182" s="39"/>
      <c r="AR182" s="226" t="s">
        <v>263</v>
      </c>
      <c r="AT182" s="226" t="s">
        <v>222</v>
      </c>
      <c r="AU182" s="226" t="s">
        <v>84</v>
      </c>
      <c r="AY182" s="17" t="s">
        <v>194</v>
      </c>
      <c r="BE182" s="227">
        <f>IF(N182="základní",J182,0)</f>
        <v>0</v>
      </c>
      <c r="BF182" s="227">
        <f>IF(N182="snížená",J182,0)</f>
        <v>0</v>
      </c>
      <c r="BG182" s="227">
        <f>IF(N182="zákl. přenesená",J182,0)</f>
        <v>0</v>
      </c>
      <c r="BH182" s="227">
        <f>IF(N182="sníž. přenesená",J182,0)</f>
        <v>0</v>
      </c>
      <c r="BI182" s="227">
        <f>IF(N182="nulová",J182,0)</f>
        <v>0</v>
      </c>
      <c r="BJ182" s="17" t="s">
        <v>84</v>
      </c>
      <c r="BK182" s="227">
        <f>ROUND(I182*H182,2)</f>
        <v>0</v>
      </c>
      <c r="BL182" s="17" t="s">
        <v>263</v>
      </c>
      <c r="BM182" s="226" t="s">
        <v>1939</v>
      </c>
    </row>
    <row r="183" s="2" customFormat="1" ht="24.15" customHeight="1">
      <c r="A183" s="39"/>
      <c r="B183" s="40"/>
      <c r="C183" s="261" t="s">
        <v>646</v>
      </c>
      <c r="D183" s="261" t="s">
        <v>222</v>
      </c>
      <c r="E183" s="262" t="s">
        <v>1940</v>
      </c>
      <c r="F183" s="263" t="s">
        <v>1941</v>
      </c>
      <c r="G183" s="264" t="s">
        <v>262</v>
      </c>
      <c r="H183" s="265">
        <v>1</v>
      </c>
      <c r="I183" s="266"/>
      <c r="J183" s="267">
        <f>ROUND(I183*H183,2)</f>
        <v>0</v>
      </c>
      <c r="K183" s="263" t="s">
        <v>200</v>
      </c>
      <c r="L183" s="45"/>
      <c r="M183" s="268" t="s">
        <v>32</v>
      </c>
      <c r="N183" s="269" t="s">
        <v>48</v>
      </c>
      <c r="O183" s="85"/>
      <c r="P183" s="224">
        <f>O183*H183</f>
        <v>0</v>
      </c>
      <c r="Q183" s="224">
        <v>0</v>
      </c>
      <c r="R183" s="224">
        <f>Q183*H183</f>
        <v>0</v>
      </c>
      <c r="S183" s="224">
        <v>0</v>
      </c>
      <c r="T183" s="225">
        <f>S183*H183</f>
        <v>0</v>
      </c>
      <c r="U183" s="39"/>
      <c r="V183" s="39"/>
      <c r="W183" s="39"/>
      <c r="X183" s="39"/>
      <c r="Y183" s="39"/>
      <c r="Z183" s="39"/>
      <c r="AA183" s="39"/>
      <c r="AB183" s="39"/>
      <c r="AC183" s="39"/>
      <c r="AD183" s="39"/>
      <c r="AE183" s="39"/>
      <c r="AR183" s="226" t="s">
        <v>208</v>
      </c>
      <c r="AT183" s="226" t="s">
        <v>222</v>
      </c>
      <c r="AU183" s="226" t="s">
        <v>84</v>
      </c>
      <c r="AY183" s="17" t="s">
        <v>194</v>
      </c>
      <c r="BE183" s="227">
        <f>IF(N183="základní",J183,0)</f>
        <v>0</v>
      </c>
      <c r="BF183" s="227">
        <f>IF(N183="snížená",J183,0)</f>
        <v>0</v>
      </c>
      <c r="BG183" s="227">
        <f>IF(N183="zákl. přenesená",J183,0)</f>
        <v>0</v>
      </c>
      <c r="BH183" s="227">
        <f>IF(N183="sníž. přenesená",J183,0)</f>
        <v>0</v>
      </c>
      <c r="BI183" s="227">
        <f>IF(N183="nulová",J183,0)</f>
        <v>0</v>
      </c>
      <c r="BJ183" s="17" t="s">
        <v>84</v>
      </c>
      <c r="BK183" s="227">
        <f>ROUND(I183*H183,2)</f>
        <v>0</v>
      </c>
      <c r="BL183" s="17" t="s">
        <v>208</v>
      </c>
      <c r="BM183" s="226" t="s">
        <v>1942</v>
      </c>
    </row>
    <row r="184" s="2" customFormat="1" ht="16.5" customHeight="1">
      <c r="A184" s="39"/>
      <c r="B184" s="40"/>
      <c r="C184" s="261" t="s">
        <v>650</v>
      </c>
      <c r="D184" s="261" t="s">
        <v>222</v>
      </c>
      <c r="E184" s="262" t="s">
        <v>1943</v>
      </c>
      <c r="F184" s="263" t="s">
        <v>1944</v>
      </c>
      <c r="G184" s="264" t="s">
        <v>262</v>
      </c>
      <c r="H184" s="265">
        <v>1</v>
      </c>
      <c r="I184" s="266"/>
      <c r="J184" s="267">
        <f>ROUND(I184*H184,2)</f>
        <v>0</v>
      </c>
      <c r="K184" s="263" t="s">
        <v>200</v>
      </c>
      <c r="L184" s="45"/>
      <c r="M184" s="268" t="s">
        <v>32</v>
      </c>
      <c r="N184" s="269" t="s">
        <v>48</v>
      </c>
      <c r="O184" s="85"/>
      <c r="P184" s="224">
        <f>O184*H184</f>
        <v>0</v>
      </c>
      <c r="Q184" s="224">
        <v>0</v>
      </c>
      <c r="R184" s="224">
        <f>Q184*H184</f>
        <v>0</v>
      </c>
      <c r="S184" s="224">
        <v>0</v>
      </c>
      <c r="T184" s="225">
        <f>S184*H184</f>
        <v>0</v>
      </c>
      <c r="U184" s="39"/>
      <c r="V184" s="39"/>
      <c r="W184" s="39"/>
      <c r="X184" s="39"/>
      <c r="Y184" s="39"/>
      <c r="Z184" s="39"/>
      <c r="AA184" s="39"/>
      <c r="AB184" s="39"/>
      <c r="AC184" s="39"/>
      <c r="AD184" s="39"/>
      <c r="AE184" s="39"/>
      <c r="AR184" s="226" t="s">
        <v>263</v>
      </c>
      <c r="AT184" s="226" t="s">
        <v>222</v>
      </c>
      <c r="AU184" s="226" t="s">
        <v>84</v>
      </c>
      <c r="AY184" s="17" t="s">
        <v>194</v>
      </c>
      <c r="BE184" s="227">
        <f>IF(N184="základní",J184,0)</f>
        <v>0</v>
      </c>
      <c r="BF184" s="227">
        <f>IF(N184="snížená",J184,0)</f>
        <v>0</v>
      </c>
      <c r="BG184" s="227">
        <f>IF(N184="zákl. přenesená",J184,0)</f>
        <v>0</v>
      </c>
      <c r="BH184" s="227">
        <f>IF(N184="sníž. přenesená",J184,0)</f>
        <v>0</v>
      </c>
      <c r="BI184" s="227">
        <f>IF(N184="nulová",J184,0)</f>
        <v>0</v>
      </c>
      <c r="BJ184" s="17" t="s">
        <v>84</v>
      </c>
      <c r="BK184" s="227">
        <f>ROUND(I184*H184,2)</f>
        <v>0</v>
      </c>
      <c r="BL184" s="17" t="s">
        <v>263</v>
      </c>
      <c r="BM184" s="226" t="s">
        <v>1945</v>
      </c>
    </row>
    <row r="185" s="2" customFormat="1" ht="21.75" customHeight="1">
      <c r="A185" s="39"/>
      <c r="B185" s="40"/>
      <c r="C185" s="261" t="s">
        <v>654</v>
      </c>
      <c r="D185" s="261" t="s">
        <v>222</v>
      </c>
      <c r="E185" s="262" t="s">
        <v>1946</v>
      </c>
      <c r="F185" s="263" t="s">
        <v>1947</v>
      </c>
      <c r="G185" s="264" t="s">
        <v>262</v>
      </c>
      <c r="H185" s="265">
        <v>26</v>
      </c>
      <c r="I185" s="266"/>
      <c r="J185" s="267">
        <f>ROUND(I185*H185,2)</f>
        <v>0</v>
      </c>
      <c r="K185" s="263" t="s">
        <v>200</v>
      </c>
      <c r="L185" s="45"/>
      <c r="M185" s="268" t="s">
        <v>32</v>
      </c>
      <c r="N185" s="269" t="s">
        <v>48</v>
      </c>
      <c r="O185" s="85"/>
      <c r="P185" s="224">
        <f>O185*H185</f>
        <v>0</v>
      </c>
      <c r="Q185" s="224">
        <v>0</v>
      </c>
      <c r="R185" s="224">
        <f>Q185*H185</f>
        <v>0</v>
      </c>
      <c r="S185" s="224">
        <v>0</v>
      </c>
      <c r="T185" s="225">
        <f>S185*H185</f>
        <v>0</v>
      </c>
      <c r="U185" s="39"/>
      <c r="V185" s="39"/>
      <c r="W185" s="39"/>
      <c r="X185" s="39"/>
      <c r="Y185" s="39"/>
      <c r="Z185" s="39"/>
      <c r="AA185" s="39"/>
      <c r="AB185" s="39"/>
      <c r="AC185" s="39"/>
      <c r="AD185" s="39"/>
      <c r="AE185" s="39"/>
      <c r="AR185" s="226" t="s">
        <v>263</v>
      </c>
      <c r="AT185" s="226" t="s">
        <v>222</v>
      </c>
      <c r="AU185" s="226" t="s">
        <v>84</v>
      </c>
      <c r="AY185" s="17" t="s">
        <v>194</v>
      </c>
      <c r="BE185" s="227">
        <f>IF(N185="základní",J185,0)</f>
        <v>0</v>
      </c>
      <c r="BF185" s="227">
        <f>IF(N185="snížená",J185,0)</f>
        <v>0</v>
      </c>
      <c r="BG185" s="227">
        <f>IF(N185="zákl. přenesená",J185,0)</f>
        <v>0</v>
      </c>
      <c r="BH185" s="227">
        <f>IF(N185="sníž. přenesená",J185,0)</f>
        <v>0</v>
      </c>
      <c r="BI185" s="227">
        <f>IF(N185="nulová",J185,0)</f>
        <v>0</v>
      </c>
      <c r="BJ185" s="17" t="s">
        <v>84</v>
      </c>
      <c r="BK185" s="227">
        <f>ROUND(I185*H185,2)</f>
        <v>0</v>
      </c>
      <c r="BL185" s="17" t="s">
        <v>263</v>
      </c>
      <c r="BM185" s="226" t="s">
        <v>1948</v>
      </c>
    </row>
    <row r="186" s="2" customFormat="1" ht="16.5" customHeight="1">
      <c r="A186" s="39"/>
      <c r="B186" s="40"/>
      <c r="C186" s="261" t="s">
        <v>658</v>
      </c>
      <c r="D186" s="261" t="s">
        <v>222</v>
      </c>
      <c r="E186" s="262" t="s">
        <v>1949</v>
      </c>
      <c r="F186" s="263" t="s">
        <v>1950</v>
      </c>
      <c r="G186" s="264" t="s">
        <v>984</v>
      </c>
      <c r="H186" s="265">
        <v>52</v>
      </c>
      <c r="I186" s="266"/>
      <c r="J186" s="267">
        <f>ROUND(I186*H186,2)</f>
        <v>0</v>
      </c>
      <c r="K186" s="263" t="s">
        <v>200</v>
      </c>
      <c r="L186" s="45"/>
      <c r="M186" s="268" t="s">
        <v>32</v>
      </c>
      <c r="N186" s="269" t="s">
        <v>48</v>
      </c>
      <c r="O186" s="85"/>
      <c r="P186" s="224">
        <f>O186*H186</f>
        <v>0</v>
      </c>
      <c r="Q186" s="224">
        <v>0</v>
      </c>
      <c r="R186" s="224">
        <f>Q186*H186</f>
        <v>0</v>
      </c>
      <c r="S186" s="224">
        <v>0</v>
      </c>
      <c r="T186" s="225">
        <f>S186*H186</f>
        <v>0</v>
      </c>
      <c r="U186" s="39"/>
      <c r="V186" s="39"/>
      <c r="W186" s="39"/>
      <c r="X186" s="39"/>
      <c r="Y186" s="39"/>
      <c r="Z186" s="39"/>
      <c r="AA186" s="39"/>
      <c r="AB186" s="39"/>
      <c r="AC186" s="39"/>
      <c r="AD186" s="39"/>
      <c r="AE186" s="39"/>
      <c r="AR186" s="226" t="s">
        <v>263</v>
      </c>
      <c r="AT186" s="226" t="s">
        <v>222</v>
      </c>
      <c r="AU186" s="226" t="s">
        <v>84</v>
      </c>
      <c r="AY186" s="17" t="s">
        <v>194</v>
      </c>
      <c r="BE186" s="227">
        <f>IF(N186="základní",J186,0)</f>
        <v>0</v>
      </c>
      <c r="BF186" s="227">
        <f>IF(N186="snížená",J186,0)</f>
        <v>0</v>
      </c>
      <c r="BG186" s="227">
        <f>IF(N186="zákl. přenesená",J186,0)</f>
        <v>0</v>
      </c>
      <c r="BH186" s="227">
        <f>IF(N186="sníž. přenesená",J186,0)</f>
        <v>0</v>
      </c>
      <c r="BI186" s="227">
        <f>IF(N186="nulová",J186,0)</f>
        <v>0</v>
      </c>
      <c r="BJ186" s="17" t="s">
        <v>84</v>
      </c>
      <c r="BK186" s="227">
        <f>ROUND(I186*H186,2)</f>
        <v>0</v>
      </c>
      <c r="BL186" s="17" t="s">
        <v>263</v>
      </c>
      <c r="BM186" s="226" t="s">
        <v>1951</v>
      </c>
    </row>
    <row r="187" s="2" customFormat="1" ht="16.5" customHeight="1">
      <c r="A187" s="39"/>
      <c r="B187" s="40"/>
      <c r="C187" s="261" t="s">
        <v>664</v>
      </c>
      <c r="D187" s="261" t="s">
        <v>222</v>
      </c>
      <c r="E187" s="262" t="s">
        <v>1952</v>
      </c>
      <c r="F187" s="263" t="s">
        <v>1953</v>
      </c>
      <c r="G187" s="264" t="s">
        <v>262</v>
      </c>
      <c r="H187" s="265">
        <v>1</v>
      </c>
      <c r="I187" s="266"/>
      <c r="J187" s="267">
        <f>ROUND(I187*H187,2)</f>
        <v>0</v>
      </c>
      <c r="K187" s="263" t="s">
        <v>200</v>
      </c>
      <c r="L187" s="45"/>
      <c r="M187" s="268" t="s">
        <v>32</v>
      </c>
      <c r="N187" s="269" t="s">
        <v>48</v>
      </c>
      <c r="O187" s="85"/>
      <c r="P187" s="224">
        <f>O187*H187</f>
        <v>0</v>
      </c>
      <c r="Q187" s="224">
        <v>0</v>
      </c>
      <c r="R187" s="224">
        <f>Q187*H187</f>
        <v>0</v>
      </c>
      <c r="S187" s="224">
        <v>0</v>
      </c>
      <c r="T187" s="225">
        <f>S187*H187</f>
        <v>0</v>
      </c>
      <c r="U187" s="39"/>
      <c r="V187" s="39"/>
      <c r="W187" s="39"/>
      <c r="X187" s="39"/>
      <c r="Y187" s="39"/>
      <c r="Z187" s="39"/>
      <c r="AA187" s="39"/>
      <c r="AB187" s="39"/>
      <c r="AC187" s="39"/>
      <c r="AD187" s="39"/>
      <c r="AE187" s="39"/>
      <c r="AR187" s="226" t="s">
        <v>263</v>
      </c>
      <c r="AT187" s="226" t="s">
        <v>222</v>
      </c>
      <c r="AU187" s="226" t="s">
        <v>84</v>
      </c>
      <c r="AY187" s="17" t="s">
        <v>194</v>
      </c>
      <c r="BE187" s="227">
        <f>IF(N187="základní",J187,0)</f>
        <v>0</v>
      </c>
      <c r="BF187" s="227">
        <f>IF(N187="snížená",J187,0)</f>
        <v>0</v>
      </c>
      <c r="BG187" s="227">
        <f>IF(N187="zákl. přenesená",J187,0)</f>
        <v>0</v>
      </c>
      <c r="BH187" s="227">
        <f>IF(N187="sníž. přenesená",J187,0)</f>
        <v>0</v>
      </c>
      <c r="BI187" s="227">
        <f>IF(N187="nulová",J187,0)</f>
        <v>0</v>
      </c>
      <c r="BJ187" s="17" t="s">
        <v>84</v>
      </c>
      <c r="BK187" s="227">
        <f>ROUND(I187*H187,2)</f>
        <v>0</v>
      </c>
      <c r="BL187" s="17" t="s">
        <v>263</v>
      </c>
      <c r="BM187" s="226" t="s">
        <v>1954</v>
      </c>
    </row>
    <row r="188" s="2" customFormat="1" ht="62.7" customHeight="1">
      <c r="A188" s="39"/>
      <c r="B188" s="40"/>
      <c r="C188" s="261" t="s">
        <v>668</v>
      </c>
      <c r="D188" s="261" t="s">
        <v>222</v>
      </c>
      <c r="E188" s="262" t="s">
        <v>1955</v>
      </c>
      <c r="F188" s="263" t="s">
        <v>1956</v>
      </c>
      <c r="G188" s="264" t="s">
        <v>262</v>
      </c>
      <c r="H188" s="265">
        <v>2</v>
      </c>
      <c r="I188" s="266"/>
      <c r="J188" s="267">
        <f>ROUND(I188*H188,2)</f>
        <v>0</v>
      </c>
      <c r="K188" s="263" t="s">
        <v>200</v>
      </c>
      <c r="L188" s="45"/>
      <c r="M188" s="268" t="s">
        <v>32</v>
      </c>
      <c r="N188" s="269" t="s">
        <v>48</v>
      </c>
      <c r="O188" s="85"/>
      <c r="P188" s="224">
        <f>O188*H188</f>
        <v>0</v>
      </c>
      <c r="Q188" s="224">
        <v>0</v>
      </c>
      <c r="R188" s="224">
        <f>Q188*H188</f>
        <v>0</v>
      </c>
      <c r="S188" s="224">
        <v>0</v>
      </c>
      <c r="T188" s="225">
        <f>S188*H188</f>
        <v>0</v>
      </c>
      <c r="U188" s="39"/>
      <c r="V188" s="39"/>
      <c r="W188" s="39"/>
      <c r="X188" s="39"/>
      <c r="Y188" s="39"/>
      <c r="Z188" s="39"/>
      <c r="AA188" s="39"/>
      <c r="AB188" s="39"/>
      <c r="AC188" s="39"/>
      <c r="AD188" s="39"/>
      <c r="AE188" s="39"/>
      <c r="AR188" s="226" t="s">
        <v>263</v>
      </c>
      <c r="AT188" s="226" t="s">
        <v>222</v>
      </c>
      <c r="AU188" s="226" t="s">
        <v>84</v>
      </c>
      <c r="AY188" s="17" t="s">
        <v>194</v>
      </c>
      <c r="BE188" s="227">
        <f>IF(N188="základní",J188,0)</f>
        <v>0</v>
      </c>
      <c r="BF188" s="227">
        <f>IF(N188="snížená",J188,0)</f>
        <v>0</v>
      </c>
      <c r="BG188" s="227">
        <f>IF(N188="zákl. přenesená",J188,0)</f>
        <v>0</v>
      </c>
      <c r="BH188" s="227">
        <f>IF(N188="sníž. přenesená",J188,0)</f>
        <v>0</v>
      </c>
      <c r="BI188" s="227">
        <f>IF(N188="nulová",J188,0)</f>
        <v>0</v>
      </c>
      <c r="BJ188" s="17" t="s">
        <v>84</v>
      </c>
      <c r="BK188" s="227">
        <f>ROUND(I188*H188,2)</f>
        <v>0</v>
      </c>
      <c r="BL188" s="17" t="s">
        <v>263</v>
      </c>
      <c r="BM188" s="226" t="s">
        <v>1957</v>
      </c>
    </row>
    <row r="189" s="2" customFormat="1" ht="33" customHeight="1">
      <c r="A189" s="39"/>
      <c r="B189" s="40"/>
      <c r="C189" s="261" t="s">
        <v>672</v>
      </c>
      <c r="D189" s="261" t="s">
        <v>222</v>
      </c>
      <c r="E189" s="262" t="s">
        <v>1958</v>
      </c>
      <c r="F189" s="263" t="s">
        <v>1959</v>
      </c>
      <c r="G189" s="264" t="s">
        <v>262</v>
      </c>
      <c r="H189" s="265">
        <v>5</v>
      </c>
      <c r="I189" s="266"/>
      <c r="J189" s="267">
        <f>ROUND(I189*H189,2)</f>
        <v>0</v>
      </c>
      <c r="K189" s="263" t="s">
        <v>200</v>
      </c>
      <c r="L189" s="45"/>
      <c r="M189" s="268" t="s">
        <v>32</v>
      </c>
      <c r="N189" s="269" t="s">
        <v>48</v>
      </c>
      <c r="O189" s="85"/>
      <c r="P189" s="224">
        <f>O189*H189</f>
        <v>0</v>
      </c>
      <c r="Q189" s="224">
        <v>0</v>
      </c>
      <c r="R189" s="224">
        <f>Q189*H189</f>
        <v>0</v>
      </c>
      <c r="S189" s="224">
        <v>0</v>
      </c>
      <c r="T189" s="225">
        <f>S189*H189</f>
        <v>0</v>
      </c>
      <c r="U189" s="39"/>
      <c r="V189" s="39"/>
      <c r="W189" s="39"/>
      <c r="X189" s="39"/>
      <c r="Y189" s="39"/>
      <c r="Z189" s="39"/>
      <c r="AA189" s="39"/>
      <c r="AB189" s="39"/>
      <c r="AC189" s="39"/>
      <c r="AD189" s="39"/>
      <c r="AE189" s="39"/>
      <c r="AR189" s="226" t="s">
        <v>263</v>
      </c>
      <c r="AT189" s="226" t="s">
        <v>222</v>
      </c>
      <c r="AU189" s="226" t="s">
        <v>84</v>
      </c>
      <c r="AY189" s="17" t="s">
        <v>194</v>
      </c>
      <c r="BE189" s="227">
        <f>IF(N189="základní",J189,0)</f>
        <v>0</v>
      </c>
      <c r="BF189" s="227">
        <f>IF(N189="snížená",J189,0)</f>
        <v>0</v>
      </c>
      <c r="BG189" s="227">
        <f>IF(N189="zákl. přenesená",J189,0)</f>
        <v>0</v>
      </c>
      <c r="BH189" s="227">
        <f>IF(N189="sníž. přenesená",J189,0)</f>
        <v>0</v>
      </c>
      <c r="BI189" s="227">
        <f>IF(N189="nulová",J189,0)</f>
        <v>0</v>
      </c>
      <c r="BJ189" s="17" t="s">
        <v>84</v>
      </c>
      <c r="BK189" s="227">
        <f>ROUND(I189*H189,2)</f>
        <v>0</v>
      </c>
      <c r="BL189" s="17" t="s">
        <v>263</v>
      </c>
      <c r="BM189" s="226" t="s">
        <v>1960</v>
      </c>
    </row>
    <row r="190" s="2" customFormat="1" ht="16.5" customHeight="1">
      <c r="A190" s="39"/>
      <c r="B190" s="40"/>
      <c r="C190" s="261" t="s">
        <v>676</v>
      </c>
      <c r="D190" s="261" t="s">
        <v>222</v>
      </c>
      <c r="E190" s="262" t="s">
        <v>1961</v>
      </c>
      <c r="F190" s="263" t="s">
        <v>1962</v>
      </c>
      <c r="G190" s="264" t="s">
        <v>771</v>
      </c>
      <c r="H190" s="265">
        <v>32</v>
      </c>
      <c r="I190" s="266"/>
      <c r="J190" s="267">
        <f>ROUND(I190*H190,2)</f>
        <v>0</v>
      </c>
      <c r="K190" s="263" t="s">
        <v>200</v>
      </c>
      <c r="L190" s="45"/>
      <c r="M190" s="268" t="s">
        <v>32</v>
      </c>
      <c r="N190" s="269" t="s">
        <v>48</v>
      </c>
      <c r="O190" s="85"/>
      <c r="P190" s="224">
        <f>O190*H190</f>
        <v>0</v>
      </c>
      <c r="Q190" s="224">
        <v>0</v>
      </c>
      <c r="R190" s="224">
        <f>Q190*H190</f>
        <v>0</v>
      </c>
      <c r="S190" s="224">
        <v>0</v>
      </c>
      <c r="T190" s="225">
        <f>S190*H190</f>
        <v>0</v>
      </c>
      <c r="U190" s="39"/>
      <c r="V190" s="39"/>
      <c r="W190" s="39"/>
      <c r="X190" s="39"/>
      <c r="Y190" s="39"/>
      <c r="Z190" s="39"/>
      <c r="AA190" s="39"/>
      <c r="AB190" s="39"/>
      <c r="AC190" s="39"/>
      <c r="AD190" s="39"/>
      <c r="AE190" s="39"/>
      <c r="AR190" s="226" t="s">
        <v>263</v>
      </c>
      <c r="AT190" s="226" t="s">
        <v>222</v>
      </c>
      <c r="AU190" s="226" t="s">
        <v>84</v>
      </c>
      <c r="AY190" s="17" t="s">
        <v>194</v>
      </c>
      <c r="BE190" s="227">
        <f>IF(N190="základní",J190,0)</f>
        <v>0</v>
      </c>
      <c r="BF190" s="227">
        <f>IF(N190="snížená",J190,0)</f>
        <v>0</v>
      </c>
      <c r="BG190" s="227">
        <f>IF(N190="zákl. přenesená",J190,0)</f>
        <v>0</v>
      </c>
      <c r="BH190" s="227">
        <f>IF(N190="sníž. přenesená",J190,0)</f>
        <v>0</v>
      </c>
      <c r="BI190" s="227">
        <f>IF(N190="nulová",J190,0)</f>
        <v>0</v>
      </c>
      <c r="BJ190" s="17" t="s">
        <v>84</v>
      </c>
      <c r="BK190" s="227">
        <f>ROUND(I190*H190,2)</f>
        <v>0</v>
      </c>
      <c r="BL190" s="17" t="s">
        <v>263</v>
      </c>
      <c r="BM190" s="226" t="s">
        <v>1963</v>
      </c>
    </row>
    <row r="191" s="2" customFormat="1" ht="16.5" customHeight="1">
      <c r="A191" s="39"/>
      <c r="B191" s="40"/>
      <c r="C191" s="214" t="s">
        <v>680</v>
      </c>
      <c r="D191" s="214" t="s">
        <v>197</v>
      </c>
      <c r="E191" s="215" t="s">
        <v>1964</v>
      </c>
      <c r="F191" s="216" t="s">
        <v>1965</v>
      </c>
      <c r="G191" s="217" t="s">
        <v>262</v>
      </c>
      <c r="H191" s="218">
        <v>1</v>
      </c>
      <c r="I191" s="219"/>
      <c r="J191" s="220">
        <f>ROUND(I191*H191,2)</f>
        <v>0</v>
      </c>
      <c r="K191" s="216" t="s">
        <v>32</v>
      </c>
      <c r="L191" s="221"/>
      <c r="M191" s="222" t="s">
        <v>32</v>
      </c>
      <c r="N191" s="223" t="s">
        <v>48</v>
      </c>
      <c r="O191" s="85"/>
      <c r="P191" s="224">
        <f>O191*H191</f>
        <v>0</v>
      </c>
      <c r="Q191" s="224">
        <v>0</v>
      </c>
      <c r="R191" s="224">
        <f>Q191*H191</f>
        <v>0</v>
      </c>
      <c r="S191" s="224">
        <v>0</v>
      </c>
      <c r="T191" s="225">
        <f>S191*H191</f>
        <v>0</v>
      </c>
      <c r="U191" s="39"/>
      <c r="V191" s="39"/>
      <c r="W191" s="39"/>
      <c r="X191" s="39"/>
      <c r="Y191" s="39"/>
      <c r="Z191" s="39"/>
      <c r="AA191" s="39"/>
      <c r="AB191" s="39"/>
      <c r="AC191" s="39"/>
      <c r="AD191" s="39"/>
      <c r="AE191" s="39"/>
      <c r="AR191" s="226" t="s">
        <v>524</v>
      </c>
      <c r="AT191" s="226" t="s">
        <v>197</v>
      </c>
      <c r="AU191" s="226" t="s">
        <v>84</v>
      </c>
      <c r="AY191" s="17" t="s">
        <v>194</v>
      </c>
      <c r="BE191" s="227">
        <f>IF(N191="základní",J191,0)</f>
        <v>0</v>
      </c>
      <c r="BF191" s="227">
        <f>IF(N191="snížená",J191,0)</f>
        <v>0</v>
      </c>
      <c r="BG191" s="227">
        <f>IF(N191="zákl. přenesená",J191,0)</f>
        <v>0</v>
      </c>
      <c r="BH191" s="227">
        <f>IF(N191="sníž. přenesená",J191,0)</f>
        <v>0</v>
      </c>
      <c r="BI191" s="227">
        <f>IF(N191="nulová",J191,0)</f>
        <v>0</v>
      </c>
      <c r="BJ191" s="17" t="s">
        <v>84</v>
      </c>
      <c r="BK191" s="227">
        <f>ROUND(I191*H191,2)</f>
        <v>0</v>
      </c>
      <c r="BL191" s="17" t="s">
        <v>524</v>
      </c>
      <c r="BM191" s="226" t="s">
        <v>1966</v>
      </c>
    </row>
    <row r="192" s="2" customFormat="1" ht="33" customHeight="1">
      <c r="A192" s="39"/>
      <c r="B192" s="40"/>
      <c r="C192" s="261" t="s">
        <v>684</v>
      </c>
      <c r="D192" s="261" t="s">
        <v>222</v>
      </c>
      <c r="E192" s="262" t="s">
        <v>1967</v>
      </c>
      <c r="F192" s="263" t="s">
        <v>1968</v>
      </c>
      <c r="G192" s="264" t="s">
        <v>127</v>
      </c>
      <c r="H192" s="265">
        <v>130</v>
      </c>
      <c r="I192" s="266"/>
      <c r="J192" s="267">
        <f>ROUND(I192*H192,2)</f>
        <v>0</v>
      </c>
      <c r="K192" s="263" t="s">
        <v>200</v>
      </c>
      <c r="L192" s="45"/>
      <c r="M192" s="268" t="s">
        <v>32</v>
      </c>
      <c r="N192" s="269" t="s">
        <v>48</v>
      </c>
      <c r="O192" s="85"/>
      <c r="P192" s="224">
        <f>O192*H192</f>
        <v>0</v>
      </c>
      <c r="Q192" s="224">
        <v>0</v>
      </c>
      <c r="R192" s="224">
        <f>Q192*H192</f>
        <v>0</v>
      </c>
      <c r="S192" s="224">
        <v>0</v>
      </c>
      <c r="T192" s="225">
        <f>S192*H192</f>
        <v>0</v>
      </c>
      <c r="U192" s="39"/>
      <c r="V192" s="39"/>
      <c r="W192" s="39"/>
      <c r="X192" s="39"/>
      <c r="Y192" s="39"/>
      <c r="Z192" s="39"/>
      <c r="AA192" s="39"/>
      <c r="AB192" s="39"/>
      <c r="AC192" s="39"/>
      <c r="AD192" s="39"/>
      <c r="AE192" s="39"/>
      <c r="AR192" s="226" t="s">
        <v>208</v>
      </c>
      <c r="AT192" s="226" t="s">
        <v>222</v>
      </c>
      <c r="AU192" s="226" t="s">
        <v>84</v>
      </c>
      <c r="AY192" s="17" t="s">
        <v>194</v>
      </c>
      <c r="BE192" s="227">
        <f>IF(N192="základní",J192,0)</f>
        <v>0</v>
      </c>
      <c r="BF192" s="227">
        <f>IF(N192="snížená",J192,0)</f>
        <v>0</v>
      </c>
      <c r="BG192" s="227">
        <f>IF(N192="zákl. přenesená",J192,0)</f>
        <v>0</v>
      </c>
      <c r="BH192" s="227">
        <f>IF(N192="sníž. přenesená",J192,0)</f>
        <v>0</v>
      </c>
      <c r="BI192" s="227">
        <f>IF(N192="nulová",J192,0)</f>
        <v>0</v>
      </c>
      <c r="BJ192" s="17" t="s">
        <v>84</v>
      </c>
      <c r="BK192" s="227">
        <f>ROUND(I192*H192,2)</f>
        <v>0</v>
      </c>
      <c r="BL192" s="17" t="s">
        <v>208</v>
      </c>
      <c r="BM192" s="226" t="s">
        <v>1969</v>
      </c>
    </row>
    <row r="193" s="2" customFormat="1" ht="24.15" customHeight="1">
      <c r="A193" s="39"/>
      <c r="B193" s="40"/>
      <c r="C193" s="261" t="s">
        <v>122</v>
      </c>
      <c r="D193" s="261" t="s">
        <v>222</v>
      </c>
      <c r="E193" s="262" t="s">
        <v>1970</v>
      </c>
      <c r="F193" s="263" t="s">
        <v>1971</v>
      </c>
      <c r="G193" s="264" t="s">
        <v>127</v>
      </c>
      <c r="H193" s="265">
        <v>1470</v>
      </c>
      <c r="I193" s="266"/>
      <c r="J193" s="267">
        <f>ROUND(I193*H193,2)</f>
        <v>0</v>
      </c>
      <c r="K193" s="263" t="s">
        <v>200</v>
      </c>
      <c r="L193" s="45"/>
      <c r="M193" s="268" t="s">
        <v>32</v>
      </c>
      <c r="N193" s="269" t="s">
        <v>48</v>
      </c>
      <c r="O193" s="85"/>
      <c r="P193" s="224">
        <f>O193*H193</f>
        <v>0</v>
      </c>
      <c r="Q193" s="224">
        <v>0</v>
      </c>
      <c r="R193" s="224">
        <f>Q193*H193</f>
        <v>0</v>
      </c>
      <c r="S193" s="224">
        <v>0</v>
      </c>
      <c r="T193" s="225">
        <f>S193*H193</f>
        <v>0</v>
      </c>
      <c r="U193" s="39"/>
      <c r="V193" s="39"/>
      <c r="W193" s="39"/>
      <c r="X193" s="39"/>
      <c r="Y193" s="39"/>
      <c r="Z193" s="39"/>
      <c r="AA193" s="39"/>
      <c r="AB193" s="39"/>
      <c r="AC193" s="39"/>
      <c r="AD193" s="39"/>
      <c r="AE193" s="39"/>
      <c r="AR193" s="226" t="s">
        <v>208</v>
      </c>
      <c r="AT193" s="226" t="s">
        <v>222</v>
      </c>
      <c r="AU193" s="226" t="s">
        <v>84</v>
      </c>
      <c r="AY193" s="17" t="s">
        <v>194</v>
      </c>
      <c r="BE193" s="227">
        <f>IF(N193="základní",J193,0)</f>
        <v>0</v>
      </c>
      <c r="BF193" s="227">
        <f>IF(N193="snížená",J193,0)</f>
        <v>0</v>
      </c>
      <c r="BG193" s="227">
        <f>IF(N193="zákl. přenesená",J193,0)</f>
        <v>0</v>
      </c>
      <c r="BH193" s="227">
        <f>IF(N193="sníž. přenesená",J193,0)</f>
        <v>0</v>
      </c>
      <c r="BI193" s="227">
        <f>IF(N193="nulová",J193,0)</f>
        <v>0</v>
      </c>
      <c r="BJ193" s="17" t="s">
        <v>84</v>
      </c>
      <c r="BK193" s="227">
        <f>ROUND(I193*H193,2)</f>
        <v>0</v>
      </c>
      <c r="BL193" s="17" t="s">
        <v>208</v>
      </c>
      <c r="BM193" s="226" t="s">
        <v>1972</v>
      </c>
    </row>
    <row r="194" s="2" customFormat="1" ht="16.5" customHeight="1">
      <c r="A194" s="39"/>
      <c r="B194" s="40"/>
      <c r="C194" s="261" t="s">
        <v>691</v>
      </c>
      <c r="D194" s="261" t="s">
        <v>222</v>
      </c>
      <c r="E194" s="262" t="s">
        <v>1973</v>
      </c>
      <c r="F194" s="263" t="s">
        <v>1974</v>
      </c>
      <c r="G194" s="264" t="s">
        <v>262</v>
      </c>
      <c r="H194" s="265">
        <v>2</v>
      </c>
      <c r="I194" s="266"/>
      <c r="J194" s="267">
        <f>ROUND(I194*H194,2)</f>
        <v>0</v>
      </c>
      <c r="K194" s="263" t="s">
        <v>200</v>
      </c>
      <c r="L194" s="45"/>
      <c r="M194" s="268" t="s">
        <v>32</v>
      </c>
      <c r="N194" s="269" t="s">
        <v>48</v>
      </c>
      <c r="O194" s="85"/>
      <c r="P194" s="224">
        <f>O194*H194</f>
        <v>0</v>
      </c>
      <c r="Q194" s="224">
        <v>0</v>
      </c>
      <c r="R194" s="224">
        <f>Q194*H194</f>
        <v>0</v>
      </c>
      <c r="S194" s="224">
        <v>0</v>
      </c>
      <c r="T194" s="225">
        <f>S194*H194</f>
        <v>0</v>
      </c>
      <c r="U194" s="39"/>
      <c r="V194" s="39"/>
      <c r="W194" s="39"/>
      <c r="X194" s="39"/>
      <c r="Y194" s="39"/>
      <c r="Z194" s="39"/>
      <c r="AA194" s="39"/>
      <c r="AB194" s="39"/>
      <c r="AC194" s="39"/>
      <c r="AD194" s="39"/>
      <c r="AE194" s="39"/>
      <c r="AR194" s="226" t="s">
        <v>208</v>
      </c>
      <c r="AT194" s="226" t="s">
        <v>222</v>
      </c>
      <c r="AU194" s="226" t="s">
        <v>84</v>
      </c>
      <c r="AY194" s="17" t="s">
        <v>194</v>
      </c>
      <c r="BE194" s="227">
        <f>IF(N194="základní",J194,0)</f>
        <v>0</v>
      </c>
      <c r="BF194" s="227">
        <f>IF(N194="snížená",J194,0)</f>
        <v>0</v>
      </c>
      <c r="BG194" s="227">
        <f>IF(N194="zákl. přenesená",J194,0)</f>
        <v>0</v>
      </c>
      <c r="BH194" s="227">
        <f>IF(N194="sníž. přenesená",J194,0)</f>
        <v>0</v>
      </c>
      <c r="BI194" s="227">
        <f>IF(N194="nulová",J194,0)</f>
        <v>0</v>
      </c>
      <c r="BJ194" s="17" t="s">
        <v>84</v>
      </c>
      <c r="BK194" s="227">
        <f>ROUND(I194*H194,2)</f>
        <v>0</v>
      </c>
      <c r="BL194" s="17" t="s">
        <v>208</v>
      </c>
      <c r="BM194" s="226" t="s">
        <v>1975</v>
      </c>
    </row>
    <row r="195" s="2" customFormat="1" ht="24.15" customHeight="1">
      <c r="A195" s="39"/>
      <c r="B195" s="40"/>
      <c r="C195" s="261" t="s">
        <v>695</v>
      </c>
      <c r="D195" s="261" t="s">
        <v>222</v>
      </c>
      <c r="E195" s="262" t="s">
        <v>1976</v>
      </c>
      <c r="F195" s="263" t="s">
        <v>1977</v>
      </c>
      <c r="G195" s="264" t="s">
        <v>262</v>
      </c>
      <c r="H195" s="265">
        <v>1</v>
      </c>
      <c r="I195" s="266"/>
      <c r="J195" s="267">
        <f>ROUND(I195*H195,2)</f>
        <v>0</v>
      </c>
      <c r="K195" s="263" t="s">
        <v>200</v>
      </c>
      <c r="L195" s="45"/>
      <c r="M195" s="268" t="s">
        <v>32</v>
      </c>
      <c r="N195" s="269" t="s">
        <v>48</v>
      </c>
      <c r="O195" s="85"/>
      <c r="P195" s="224">
        <f>O195*H195</f>
        <v>0</v>
      </c>
      <c r="Q195" s="224">
        <v>0</v>
      </c>
      <c r="R195" s="224">
        <f>Q195*H195</f>
        <v>0</v>
      </c>
      <c r="S195" s="224">
        <v>0</v>
      </c>
      <c r="T195" s="225">
        <f>S195*H195</f>
        <v>0</v>
      </c>
      <c r="U195" s="39"/>
      <c r="V195" s="39"/>
      <c r="W195" s="39"/>
      <c r="X195" s="39"/>
      <c r="Y195" s="39"/>
      <c r="Z195" s="39"/>
      <c r="AA195" s="39"/>
      <c r="AB195" s="39"/>
      <c r="AC195" s="39"/>
      <c r="AD195" s="39"/>
      <c r="AE195" s="39"/>
      <c r="AR195" s="226" t="s">
        <v>263</v>
      </c>
      <c r="AT195" s="226" t="s">
        <v>222</v>
      </c>
      <c r="AU195" s="226" t="s">
        <v>84</v>
      </c>
      <c r="AY195" s="17" t="s">
        <v>194</v>
      </c>
      <c r="BE195" s="227">
        <f>IF(N195="základní",J195,0)</f>
        <v>0</v>
      </c>
      <c r="BF195" s="227">
        <f>IF(N195="snížená",J195,0)</f>
        <v>0</v>
      </c>
      <c r="BG195" s="227">
        <f>IF(N195="zákl. přenesená",J195,0)</f>
        <v>0</v>
      </c>
      <c r="BH195" s="227">
        <f>IF(N195="sníž. přenesená",J195,0)</f>
        <v>0</v>
      </c>
      <c r="BI195" s="227">
        <f>IF(N195="nulová",J195,0)</f>
        <v>0</v>
      </c>
      <c r="BJ195" s="17" t="s">
        <v>84</v>
      </c>
      <c r="BK195" s="227">
        <f>ROUND(I195*H195,2)</f>
        <v>0</v>
      </c>
      <c r="BL195" s="17" t="s">
        <v>263</v>
      </c>
      <c r="BM195" s="226" t="s">
        <v>1978</v>
      </c>
    </row>
    <row r="196" s="2" customFormat="1" ht="16.5" customHeight="1">
      <c r="A196" s="39"/>
      <c r="B196" s="40"/>
      <c r="C196" s="261" t="s">
        <v>699</v>
      </c>
      <c r="D196" s="261" t="s">
        <v>222</v>
      </c>
      <c r="E196" s="262" t="s">
        <v>1979</v>
      </c>
      <c r="F196" s="263" t="s">
        <v>1980</v>
      </c>
      <c r="G196" s="264" t="s">
        <v>262</v>
      </c>
      <c r="H196" s="265">
        <v>1</v>
      </c>
      <c r="I196" s="266"/>
      <c r="J196" s="267">
        <f>ROUND(I196*H196,2)</f>
        <v>0</v>
      </c>
      <c r="K196" s="263" t="s">
        <v>200</v>
      </c>
      <c r="L196" s="45"/>
      <c r="M196" s="268" t="s">
        <v>32</v>
      </c>
      <c r="N196" s="269" t="s">
        <v>48</v>
      </c>
      <c r="O196" s="85"/>
      <c r="P196" s="224">
        <f>O196*H196</f>
        <v>0</v>
      </c>
      <c r="Q196" s="224">
        <v>0</v>
      </c>
      <c r="R196" s="224">
        <f>Q196*H196</f>
        <v>0</v>
      </c>
      <c r="S196" s="224">
        <v>0</v>
      </c>
      <c r="T196" s="225">
        <f>S196*H196</f>
        <v>0</v>
      </c>
      <c r="U196" s="39"/>
      <c r="V196" s="39"/>
      <c r="W196" s="39"/>
      <c r="X196" s="39"/>
      <c r="Y196" s="39"/>
      <c r="Z196" s="39"/>
      <c r="AA196" s="39"/>
      <c r="AB196" s="39"/>
      <c r="AC196" s="39"/>
      <c r="AD196" s="39"/>
      <c r="AE196" s="39"/>
      <c r="AR196" s="226" t="s">
        <v>263</v>
      </c>
      <c r="AT196" s="226" t="s">
        <v>222</v>
      </c>
      <c r="AU196" s="226" t="s">
        <v>84</v>
      </c>
      <c r="AY196" s="17" t="s">
        <v>194</v>
      </c>
      <c r="BE196" s="227">
        <f>IF(N196="základní",J196,0)</f>
        <v>0</v>
      </c>
      <c r="BF196" s="227">
        <f>IF(N196="snížená",J196,0)</f>
        <v>0</v>
      </c>
      <c r="BG196" s="227">
        <f>IF(N196="zákl. přenesená",J196,0)</f>
        <v>0</v>
      </c>
      <c r="BH196" s="227">
        <f>IF(N196="sníž. přenesená",J196,0)</f>
        <v>0</v>
      </c>
      <c r="BI196" s="227">
        <f>IF(N196="nulová",J196,0)</f>
        <v>0</v>
      </c>
      <c r="BJ196" s="17" t="s">
        <v>84</v>
      </c>
      <c r="BK196" s="227">
        <f>ROUND(I196*H196,2)</f>
        <v>0</v>
      </c>
      <c r="BL196" s="17" t="s">
        <v>263</v>
      </c>
      <c r="BM196" s="226" t="s">
        <v>1981</v>
      </c>
    </row>
    <row r="197" s="2" customFormat="1" ht="24.15" customHeight="1">
      <c r="A197" s="39"/>
      <c r="B197" s="40"/>
      <c r="C197" s="261" t="s">
        <v>703</v>
      </c>
      <c r="D197" s="261" t="s">
        <v>222</v>
      </c>
      <c r="E197" s="262" t="s">
        <v>1982</v>
      </c>
      <c r="F197" s="263" t="s">
        <v>1983</v>
      </c>
      <c r="G197" s="264" t="s">
        <v>262</v>
      </c>
      <c r="H197" s="265">
        <v>2</v>
      </c>
      <c r="I197" s="266"/>
      <c r="J197" s="267">
        <f>ROUND(I197*H197,2)</f>
        <v>0</v>
      </c>
      <c r="K197" s="263" t="s">
        <v>200</v>
      </c>
      <c r="L197" s="45"/>
      <c r="M197" s="268" t="s">
        <v>32</v>
      </c>
      <c r="N197" s="269" t="s">
        <v>48</v>
      </c>
      <c r="O197" s="85"/>
      <c r="P197" s="224">
        <f>O197*H197</f>
        <v>0</v>
      </c>
      <c r="Q197" s="224">
        <v>0</v>
      </c>
      <c r="R197" s="224">
        <f>Q197*H197</f>
        <v>0</v>
      </c>
      <c r="S197" s="224">
        <v>0</v>
      </c>
      <c r="T197" s="225">
        <f>S197*H197</f>
        <v>0</v>
      </c>
      <c r="U197" s="39"/>
      <c r="V197" s="39"/>
      <c r="W197" s="39"/>
      <c r="X197" s="39"/>
      <c r="Y197" s="39"/>
      <c r="Z197" s="39"/>
      <c r="AA197" s="39"/>
      <c r="AB197" s="39"/>
      <c r="AC197" s="39"/>
      <c r="AD197" s="39"/>
      <c r="AE197" s="39"/>
      <c r="AR197" s="226" t="s">
        <v>208</v>
      </c>
      <c r="AT197" s="226" t="s">
        <v>222</v>
      </c>
      <c r="AU197" s="226" t="s">
        <v>84</v>
      </c>
      <c r="AY197" s="17" t="s">
        <v>194</v>
      </c>
      <c r="BE197" s="227">
        <f>IF(N197="základní",J197,0)</f>
        <v>0</v>
      </c>
      <c r="BF197" s="227">
        <f>IF(N197="snížená",J197,0)</f>
        <v>0</v>
      </c>
      <c r="BG197" s="227">
        <f>IF(N197="zákl. přenesená",J197,0)</f>
        <v>0</v>
      </c>
      <c r="BH197" s="227">
        <f>IF(N197="sníž. přenesená",J197,0)</f>
        <v>0</v>
      </c>
      <c r="BI197" s="227">
        <f>IF(N197="nulová",J197,0)</f>
        <v>0</v>
      </c>
      <c r="BJ197" s="17" t="s">
        <v>84</v>
      </c>
      <c r="BK197" s="227">
        <f>ROUND(I197*H197,2)</f>
        <v>0</v>
      </c>
      <c r="BL197" s="17" t="s">
        <v>208</v>
      </c>
      <c r="BM197" s="226" t="s">
        <v>1984</v>
      </c>
    </row>
    <row r="198" s="12" customFormat="1" ht="25.92" customHeight="1">
      <c r="A198" s="12"/>
      <c r="B198" s="198"/>
      <c r="C198" s="199"/>
      <c r="D198" s="200" t="s">
        <v>76</v>
      </c>
      <c r="E198" s="201" t="s">
        <v>1985</v>
      </c>
      <c r="F198" s="201" t="s">
        <v>1638</v>
      </c>
      <c r="G198" s="199"/>
      <c r="H198" s="199"/>
      <c r="I198" s="202"/>
      <c r="J198" s="203">
        <f>BK198</f>
        <v>0</v>
      </c>
      <c r="K198" s="199"/>
      <c r="L198" s="204"/>
      <c r="M198" s="205"/>
      <c r="N198" s="206"/>
      <c r="O198" s="206"/>
      <c r="P198" s="207">
        <f>SUM(P199:P201)</f>
        <v>0</v>
      </c>
      <c r="Q198" s="206"/>
      <c r="R198" s="207">
        <f>SUM(R199:R201)</f>
        <v>0</v>
      </c>
      <c r="S198" s="206"/>
      <c r="T198" s="208">
        <f>SUM(T199:T201)</f>
        <v>0</v>
      </c>
      <c r="U198" s="12"/>
      <c r="V198" s="12"/>
      <c r="W198" s="12"/>
      <c r="X198" s="12"/>
      <c r="Y198" s="12"/>
      <c r="Z198" s="12"/>
      <c r="AA198" s="12"/>
      <c r="AB198" s="12"/>
      <c r="AC198" s="12"/>
      <c r="AD198" s="12"/>
      <c r="AE198" s="12"/>
      <c r="AR198" s="209" t="s">
        <v>84</v>
      </c>
      <c r="AT198" s="210" t="s">
        <v>76</v>
      </c>
      <c r="AU198" s="210" t="s">
        <v>77</v>
      </c>
      <c r="AY198" s="209" t="s">
        <v>194</v>
      </c>
      <c r="BK198" s="211">
        <f>SUM(BK199:BK201)</f>
        <v>0</v>
      </c>
    </row>
    <row r="199" s="2" customFormat="1" ht="16.5" customHeight="1">
      <c r="A199" s="39"/>
      <c r="B199" s="40"/>
      <c r="C199" s="261" t="s">
        <v>707</v>
      </c>
      <c r="D199" s="261" t="s">
        <v>222</v>
      </c>
      <c r="E199" s="262" t="s">
        <v>1986</v>
      </c>
      <c r="F199" s="263" t="s">
        <v>1987</v>
      </c>
      <c r="G199" s="264" t="s">
        <v>127</v>
      </c>
      <c r="H199" s="265">
        <v>9510</v>
      </c>
      <c r="I199" s="266"/>
      <c r="J199" s="267">
        <f>ROUND(I199*H199,2)</f>
        <v>0</v>
      </c>
      <c r="K199" s="263" t="s">
        <v>200</v>
      </c>
      <c r="L199" s="45"/>
      <c r="M199" s="268" t="s">
        <v>32</v>
      </c>
      <c r="N199" s="269" t="s">
        <v>48</v>
      </c>
      <c r="O199" s="85"/>
      <c r="P199" s="224">
        <f>O199*H199</f>
        <v>0</v>
      </c>
      <c r="Q199" s="224">
        <v>0</v>
      </c>
      <c r="R199" s="224">
        <f>Q199*H199</f>
        <v>0</v>
      </c>
      <c r="S199" s="224">
        <v>0</v>
      </c>
      <c r="T199" s="225">
        <f>S199*H199</f>
        <v>0</v>
      </c>
      <c r="U199" s="39"/>
      <c r="V199" s="39"/>
      <c r="W199" s="39"/>
      <c r="X199" s="39"/>
      <c r="Y199" s="39"/>
      <c r="Z199" s="39"/>
      <c r="AA199" s="39"/>
      <c r="AB199" s="39"/>
      <c r="AC199" s="39"/>
      <c r="AD199" s="39"/>
      <c r="AE199" s="39"/>
      <c r="AR199" s="226" t="s">
        <v>208</v>
      </c>
      <c r="AT199" s="226" t="s">
        <v>222</v>
      </c>
      <c r="AU199" s="226" t="s">
        <v>84</v>
      </c>
      <c r="AY199" s="17" t="s">
        <v>194</v>
      </c>
      <c r="BE199" s="227">
        <f>IF(N199="základní",J199,0)</f>
        <v>0</v>
      </c>
      <c r="BF199" s="227">
        <f>IF(N199="snížená",J199,0)</f>
        <v>0</v>
      </c>
      <c r="BG199" s="227">
        <f>IF(N199="zákl. přenesená",J199,0)</f>
        <v>0</v>
      </c>
      <c r="BH199" s="227">
        <f>IF(N199="sníž. přenesená",J199,0)</f>
        <v>0</v>
      </c>
      <c r="BI199" s="227">
        <f>IF(N199="nulová",J199,0)</f>
        <v>0</v>
      </c>
      <c r="BJ199" s="17" t="s">
        <v>84</v>
      </c>
      <c r="BK199" s="227">
        <f>ROUND(I199*H199,2)</f>
        <v>0</v>
      </c>
      <c r="BL199" s="17" t="s">
        <v>208</v>
      </c>
      <c r="BM199" s="226" t="s">
        <v>1988</v>
      </c>
    </row>
    <row r="200" s="2" customFormat="1" ht="16.5" customHeight="1">
      <c r="A200" s="39"/>
      <c r="B200" s="40"/>
      <c r="C200" s="261" t="s">
        <v>711</v>
      </c>
      <c r="D200" s="261" t="s">
        <v>222</v>
      </c>
      <c r="E200" s="262" t="s">
        <v>1989</v>
      </c>
      <c r="F200" s="263" t="s">
        <v>1990</v>
      </c>
      <c r="G200" s="264" t="s">
        <v>262</v>
      </c>
      <c r="H200" s="265">
        <v>20</v>
      </c>
      <c r="I200" s="266"/>
      <c r="J200" s="267">
        <f>ROUND(I200*H200,2)</f>
        <v>0</v>
      </c>
      <c r="K200" s="263" t="s">
        <v>200</v>
      </c>
      <c r="L200" s="45"/>
      <c r="M200" s="268" t="s">
        <v>32</v>
      </c>
      <c r="N200" s="269" t="s">
        <v>48</v>
      </c>
      <c r="O200" s="85"/>
      <c r="P200" s="224">
        <f>O200*H200</f>
        <v>0</v>
      </c>
      <c r="Q200" s="224">
        <v>0</v>
      </c>
      <c r="R200" s="224">
        <f>Q200*H200</f>
        <v>0</v>
      </c>
      <c r="S200" s="224">
        <v>0</v>
      </c>
      <c r="T200" s="225">
        <f>S200*H200</f>
        <v>0</v>
      </c>
      <c r="U200" s="39"/>
      <c r="V200" s="39"/>
      <c r="W200" s="39"/>
      <c r="X200" s="39"/>
      <c r="Y200" s="39"/>
      <c r="Z200" s="39"/>
      <c r="AA200" s="39"/>
      <c r="AB200" s="39"/>
      <c r="AC200" s="39"/>
      <c r="AD200" s="39"/>
      <c r="AE200" s="39"/>
      <c r="AR200" s="226" t="s">
        <v>208</v>
      </c>
      <c r="AT200" s="226" t="s">
        <v>222</v>
      </c>
      <c r="AU200" s="226" t="s">
        <v>84</v>
      </c>
      <c r="AY200" s="17" t="s">
        <v>194</v>
      </c>
      <c r="BE200" s="227">
        <f>IF(N200="základní",J200,0)</f>
        <v>0</v>
      </c>
      <c r="BF200" s="227">
        <f>IF(N200="snížená",J200,0)</f>
        <v>0</v>
      </c>
      <c r="BG200" s="227">
        <f>IF(N200="zákl. přenesená",J200,0)</f>
        <v>0</v>
      </c>
      <c r="BH200" s="227">
        <f>IF(N200="sníž. přenesená",J200,0)</f>
        <v>0</v>
      </c>
      <c r="BI200" s="227">
        <f>IF(N200="nulová",J200,0)</f>
        <v>0</v>
      </c>
      <c r="BJ200" s="17" t="s">
        <v>84</v>
      </c>
      <c r="BK200" s="227">
        <f>ROUND(I200*H200,2)</f>
        <v>0</v>
      </c>
      <c r="BL200" s="17" t="s">
        <v>208</v>
      </c>
      <c r="BM200" s="226" t="s">
        <v>1991</v>
      </c>
    </row>
    <row r="201" s="2" customFormat="1" ht="16.5" customHeight="1">
      <c r="A201" s="39"/>
      <c r="B201" s="40"/>
      <c r="C201" s="261" t="s">
        <v>715</v>
      </c>
      <c r="D201" s="261" t="s">
        <v>222</v>
      </c>
      <c r="E201" s="262" t="s">
        <v>402</v>
      </c>
      <c r="F201" s="263" t="s">
        <v>403</v>
      </c>
      <c r="G201" s="264" t="s">
        <v>262</v>
      </c>
      <c r="H201" s="265">
        <v>20</v>
      </c>
      <c r="I201" s="266"/>
      <c r="J201" s="267">
        <f>ROUND(I201*H201,2)</f>
        <v>0</v>
      </c>
      <c r="K201" s="263" t="s">
        <v>200</v>
      </c>
      <c r="L201" s="45"/>
      <c r="M201" s="274" t="s">
        <v>32</v>
      </c>
      <c r="N201" s="275" t="s">
        <v>48</v>
      </c>
      <c r="O201" s="276"/>
      <c r="P201" s="277">
        <f>O201*H201</f>
        <v>0</v>
      </c>
      <c r="Q201" s="277">
        <v>0</v>
      </c>
      <c r="R201" s="277">
        <f>Q201*H201</f>
        <v>0</v>
      </c>
      <c r="S201" s="277">
        <v>0</v>
      </c>
      <c r="T201" s="278">
        <f>S201*H201</f>
        <v>0</v>
      </c>
      <c r="U201" s="39"/>
      <c r="V201" s="39"/>
      <c r="W201" s="39"/>
      <c r="X201" s="39"/>
      <c r="Y201" s="39"/>
      <c r="Z201" s="39"/>
      <c r="AA201" s="39"/>
      <c r="AB201" s="39"/>
      <c r="AC201" s="39"/>
      <c r="AD201" s="39"/>
      <c r="AE201" s="39"/>
      <c r="AR201" s="226" t="s">
        <v>208</v>
      </c>
      <c r="AT201" s="226" t="s">
        <v>222</v>
      </c>
      <c r="AU201" s="226" t="s">
        <v>84</v>
      </c>
      <c r="AY201" s="17" t="s">
        <v>194</v>
      </c>
      <c r="BE201" s="227">
        <f>IF(N201="základní",J201,0)</f>
        <v>0</v>
      </c>
      <c r="BF201" s="227">
        <f>IF(N201="snížená",J201,0)</f>
        <v>0</v>
      </c>
      <c r="BG201" s="227">
        <f>IF(N201="zákl. přenesená",J201,0)</f>
        <v>0</v>
      </c>
      <c r="BH201" s="227">
        <f>IF(N201="sníž. přenesená",J201,0)</f>
        <v>0</v>
      </c>
      <c r="BI201" s="227">
        <f>IF(N201="nulová",J201,0)</f>
        <v>0</v>
      </c>
      <c r="BJ201" s="17" t="s">
        <v>84</v>
      </c>
      <c r="BK201" s="227">
        <f>ROUND(I201*H201,2)</f>
        <v>0</v>
      </c>
      <c r="BL201" s="17" t="s">
        <v>208</v>
      </c>
      <c r="BM201" s="226" t="s">
        <v>1992</v>
      </c>
    </row>
    <row r="202" s="2" customFormat="1" ht="6.96" customHeight="1">
      <c r="A202" s="39"/>
      <c r="B202" s="60"/>
      <c r="C202" s="61"/>
      <c r="D202" s="61"/>
      <c r="E202" s="61"/>
      <c r="F202" s="61"/>
      <c r="G202" s="61"/>
      <c r="H202" s="61"/>
      <c r="I202" s="61"/>
      <c r="J202" s="61"/>
      <c r="K202" s="61"/>
      <c r="L202" s="45"/>
      <c r="M202" s="39"/>
      <c r="O202" s="39"/>
      <c r="P202" s="39"/>
      <c r="Q202" s="39"/>
      <c r="R202" s="39"/>
      <c r="S202" s="39"/>
      <c r="T202" s="39"/>
      <c r="U202" s="39"/>
      <c r="V202" s="39"/>
      <c r="W202" s="39"/>
      <c r="X202" s="39"/>
      <c r="Y202" s="39"/>
      <c r="Z202" s="39"/>
      <c r="AA202" s="39"/>
      <c r="AB202" s="39"/>
      <c r="AC202" s="39"/>
      <c r="AD202" s="39"/>
      <c r="AE202" s="39"/>
    </row>
  </sheetData>
  <sheetProtection sheet="1" autoFilter="0" formatColumns="0" formatRows="0" objects="1" scenarios="1" spinCount="100000" saltValue="WZQgI8aFRp5UpuJZfYwmFj+UEm3FqbivSyTuOt/B9zQj0VnI1D8H+ugShSGETRSBktGI48ucOM/7MLLpftAxRw==" hashValue="k5axQP7gtPI8geRHlbPp3yamRSgGgmjmYp5AvPYcr3IDxLwiRGsvweKQxbNdb7CyV8kR3iPBe+m1fpodpIzhtA==" algorithmName="SHA-512" password="CC35"/>
  <autoFilter ref="C86:K20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103</v>
      </c>
    </row>
    <row r="3" s="1" customFormat="1" ht="6.96" customHeight="1">
      <c r="B3" s="140"/>
      <c r="C3" s="141"/>
      <c r="D3" s="141"/>
      <c r="E3" s="141"/>
      <c r="F3" s="141"/>
      <c r="G3" s="141"/>
      <c r="H3" s="141"/>
      <c r="I3" s="141"/>
      <c r="J3" s="141"/>
      <c r="K3" s="141"/>
      <c r="L3" s="20"/>
      <c r="AT3" s="17"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1684</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1393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ROUND(J89,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ROUND((SUM(BE89:BE116)),  2)</f>
        <v>0</v>
      </c>
      <c r="G35" s="39"/>
      <c r="H35" s="39"/>
      <c r="I35" s="159">
        <v>0.20999999999999999</v>
      </c>
      <c r="J35" s="158">
        <f>ROUND(((SUM(BE89:BE116))*I35),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ROUND((SUM(BF89:BF116)),  2)</f>
        <v>0</v>
      </c>
      <c r="G36" s="39"/>
      <c r="H36" s="39"/>
      <c r="I36" s="159">
        <v>0.14999999999999999</v>
      </c>
      <c r="J36" s="158">
        <f>ROUND(((SUM(BF89:BF116))*I36),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ROUND((SUM(BG89:BG116)),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ROUND((SUM(BH89:BH116)),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ROUND((SUM(BI89:BI116)),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1684</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02 - Zemní práce</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J89</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1687</v>
      </c>
      <c r="E64" s="179"/>
      <c r="F64" s="179"/>
      <c r="G64" s="179"/>
      <c r="H64" s="179"/>
      <c r="I64" s="179"/>
      <c r="J64" s="180">
        <f>J90</f>
        <v>0</v>
      </c>
      <c r="K64" s="177"/>
      <c r="L64" s="181"/>
      <c r="S64" s="9"/>
      <c r="T64" s="9"/>
      <c r="U64" s="9"/>
      <c r="V64" s="9"/>
      <c r="W64" s="9"/>
      <c r="X64" s="9"/>
      <c r="Y64" s="9"/>
      <c r="Z64" s="9"/>
      <c r="AA64" s="9"/>
      <c r="AB64" s="9"/>
      <c r="AC64" s="9"/>
      <c r="AD64" s="9"/>
      <c r="AE64" s="9"/>
    </row>
    <row r="65" hidden="1" s="9" customFormat="1" ht="24.96" customHeight="1">
      <c r="A65" s="9"/>
      <c r="B65" s="176"/>
      <c r="C65" s="177"/>
      <c r="D65" s="178" t="s">
        <v>1993</v>
      </c>
      <c r="E65" s="179"/>
      <c r="F65" s="179"/>
      <c r="G65" s="179"/>
      <c r="H65" s="179"/>
      <c r="I65" s="179"/>
      <c r="J65" s="180">
        <f>J108</f>
        <v>0</v>
      </c>
      <c r="K65" s="177"/>
      <c r="L65" s="181"/>
      <c r="S65" s="9"/>
      <c r="T65" s="9"/>
      <c r="U65" s="9"/>
      <c r="V65" s="9"/>
      <c r="W65" s="9"/>
      <c r="X65" s="9"/>
      <c r="Y65" s="9"/>
      <c r="Z65" s="9"/>
      <c r="AA65" s="9"/>
      <c r="AB65" s="9"/>
      <c r="AC65" s="9"/>
      <c r="AD65" s="9"/>
      <c r="AE65" s="9"/>
    </row>
    <row r="66" hidden="1" s="9" customFormat="1" ht="24.96" customHeight="1">
      <c r="A66" s="9"/>
      <c r="B66" s="176"/>
      <c r="C66" s="177"/>
      <c r="D66" s="178" t="s">
        <v>1399</v>
      </c>
      <c r="E66" s="179"/>
      <c r="F66" s="179"/>
      <c r="G66" s="179"/>
      <c r="H66" s="179"/>
      <c r="I66" s="179"/>
      <c r="J66" s="180">
        <f>J113</f>
        <v>0</v>
      </c>
      <c r="K66" s="177"/>
      <c r="L66" s="181"/>
      <c r="S66" s="9"/>
      <c r="T66" s="9"/>
      <c r="U66" s="9"/>
      <c r="V66" s="9"/>
      <c r="W66" s="9"/>
      <c r="X66" s="9"/>
      <c r="Y66" s="9"/>
      <c r="Z66" s="9"/>
      <c r="AA66" s="9"/>
      <c r="AB66" s="9"/>
      <c r="AC66" s="9"/>
      <c r="AD66" s="9"/>
      <c r="AE66" s="9"/>
    </row>
    <row r="67" hidden="1" s="10" customFormat="1" ht="19.92" customHeight="1">
      <c r="A67" s="10"/>
      <c r="B67" s="182"/>
      <c r="C67" s="126"/>
      <c r="D67" s="183" t="s">
        <v>1400</v>
      </c>
      <c r="E67" s="184"/>
      <c r="F67" s="184"/>
      <c r="G67" s="184"/>
      <c r="H67" s="184"/>
      <c r="I67" s="184"/>
      <c r="J67" s="185">
        <f>J114</f>
        <v>0</v>
      </c>
      <c r="K67" s="126"/>
      <c r="L67" s="186"/>
      <c r="S67" s="10"/>
      <c r="T67" s="10"/>
      <c r="U67" s="10"/>
      <c r="V67" s="10"/>
      <c r="W67" s="10"/>
      <c r="X67" s="10"/>
      <c r="Y67" s="10"/>
      <c r="Z67" s="10"/>
      <c r="AA67" s="10"/>
      <c r="AB67" s="10"/>
      <c r="AC67" s="10"/>
      <c r="AD67" s="10"/>
      <c r="AE67" s="10"/>
    </row>
    <row r="68" hidden="1" s="2" customFormat="1" ht="21.84" customHeight="1">
      <c r="A68" s="39"/>
      <c r="B68" s="40"/>
      <c r="C68" s="41"/>
      <c r="D68" s="41"/>
      <c r="E68" s="41"/>
      <c r="F68" s="41"/>
      <c r="G68" s="41"/>
      <c r="H68" s="41"/>
      <c r="I68" s="41"/>
      <c r="J68" s="41"/>
      <c r="K68" s="41"/>
      <c r="L68" s="146"/>
      <c r="S68" s="39"/>
      <c r="T68" s="39"/>
      <c r="U68" s="39"/>
      <c r="V68" s="39"/>
      <c r="W68" s="39"/>
      <c r="X68" s="39"/>
      <c r="Y68" s="39"/>
      <c r="Z68" s="39"/>
      <c r="AA68" s="39"/>
      <c r="AB68" s="39"/>
      <c r="AC68" s="39"/>
      <c r="AD68" s="39"/>
      <c r="AE68" s="39"/>
    </row>
    <row r="69" hidden="1" s="2" customFormat="1" ht="6.96" customHeight="1">
      <c r="A69" s="39"/>
      <c r="B69" s="60"/>
      <c r="C69" s="61"/>
      <c r="D69" s="61"/>
      <c r="E69" s="61"/>
      <c r="F69" s="61"/>
      <c r="G69" s="61"/>
      <c r="H69" s="61"/>
      <c r="I69" s="61"/>
      <c r="J69" s="61"/>
      <c r="K69" s="61"/>
      <c r="L69" s="146"/>
      <c r="S69" s="39"/>
      <c r="T69" s="39"/>
      <c r="U69" s="39"/>
      <c r="V69" s="39"/>
      <c r="W69" s="39"/>
      <c r="X69" s="39"/>
      <c r="Y69" s="39"/>
      <c r="Z69" s="39"/>
      <c r="AA69" s="39"/>
      <c r="AB69" s="39"/>
      <c r="AC69" s="39"/>
      <c r="AD69" s="39"/>
      <c r="AE69" s="39"/>
    </row>
    <row r="70" hidden="1"/>
    <row r="71" hidden="1"/>
    <row r="72" hidden="1"/>
    <row r="73" s="2" customFormat="1" ht="6.96" customHeight="1">
      <c r="A73" s="39"/>
      <c r="B73" s="62"/>
      <c r="C73" s="63"/>
      <c r="D73" s="63"/>
      <c r="E73" s="63"/>
      <c r="F73" s="63"/>
      <c r="G73" s="63"/>
      <c r="H73" s="63"/>
      <c r="I73" s="63"/>
      <c r="J73" s="63"/>
      <c r="K73" s="63"/>
      <c r="L73" s="146"/>
      <c r="S73" s="39"/>
      <c r="T73" s="39"/>
      <c r="U73" s="39"/>
      <c r="V73" s="39"/>
      <c r="W73" s="39"/>
      <c r="X73" s="39"/>
      <c r="Y73" s="39"/>
      <c r="Z73" s="39"/>
      <c r="AA73" s="39"/>
      <c r="AB73" s="39"/>
      <c r="AC73" s="39"/>
      <c r="AD73" s="39"/>
      <c r="AE73" s="39"/>
    </row>
    <row r="74" s="2" customFormat="1" ht="24.96" customHeight="1">
      <c r="A74" s="39"/>
      <c r="B74" s="40"/>
      <c r="C74" s="23" t="s">
        <v>178</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171" t="str">
        <f>E7</f>
        <v>Oprava zabezpečovacího zařízení v žst. Nový Bydžov</v>
      </c>
      <c r="F77" s="32"/>
      <c r="G77" s="32"/>
      <c r="H77" s="32"/>
      <c r="I77" s="41"/>
      <c r="J77" s="41"/>
      <c r="K77" s="41"/>
      <c r="L77" s="146"/>
      <c r="S77" s="39"/>
      <c r="T77" s="39"/>
      <c r="U77" s="39"/>
      <c r="V77" s="39"/>
      <c r="W77" s="39"/>
      <c r="X77" s="39"/>
      <c r="Y77" s="39"/>
      <c r="Z77" s="39"/>
      <c r="AA77" s="39"/>
      <c r="AB77" s="39"/>
      <c r="AC77" s="39"/>
      <c r="AD77" s="39"/>
      <c r="AE77" s="39"/>
    </row>
    <row r="78" s="1" customFormat="1" ht="12" customHeight="1">
      <c r="B78" s="21"/>
      <c r="C78" s="32" t="s">
        <v>145</v>
      </c>
      <c r="D78" s="22"/>
      <c r="E78" s="22"/>
      <c r="F78" s="22"/>
      <c r="G78" s="22"/>
      <c r="H78" s="22"/>
      <c r="I78" s="22"/>
      <c r="J78" s="22"/>
      <c r="K78" s="22"/>
      <c r="L78" s="20"/>
    </row>
    <row r="79" s="2" customFormat="1" ht="16.5" customHeight="1">
      <c r="A79" s="39"/>
      <c r="B79" s="40"/>
      <c r="C79" s="41"/>
      <c r="D79" s="41"/>
      <c r="E79" s="171" t="s">
        <v>1684</v>
      </c>
      <c r="F79" s="41"/>
      <c r="G79" s="41"/>
      <c r="H79" s="41"/>
      <c r="I79" s="41"/>
      <c r="J79" s="41"/>
      <c r="K79" s="41"/>
      <c r="L79" s="146"/>
      <c r="S79" s="39"/>
      <c r="T79" s="39"/>
      <c r="U79" s="39"/>
      <c r="V79" s="39"/>
      <c r="W79" s="39"/>
      <c r="X79" s="39"/>
      <c r="Y79" s="39"/>
      <c r="Z79" s="39"/>
      <c r="AA79" s="39"/>
      <c r="AB79" s="39"/>
      <c r="AC79" s="39"/>
      <c r="AD79" s="39"/>
      <c r="AE79" s="39"/>
    </row>
    <row r="80" s="2" customFormat="1" ht="12" customHeight="1">
      <c r="A80" s="39"/>
      <c r="B80" s="40"/>
      <c r="C80" s="32" t="s">
        <v>153</v>
      </c>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6.5" customHeight="1">
      <c r="A81" s="39"/>
      <c r="B81" s="40"/>
      <c r="C81" s="41"/>
      <c r="D81" s="41"/>
      <c r="E81" s="70" t="str">
        <f>E11</f>
        <v>02 - Zemní práce</v>
      </c>
      <c r="F81" s="41"/>
      <c r="G81" s="41"/>
      <c r="H81" s="41"/>
      <c r="I81" s="41"/>
      <c r="J81" s="41"/>
      <c r="K81" s="41"/>
      <c r="L81" s="14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žst. Nový Bydžov</v>
      </c>
      <c r="G83" s="41"/>
      <c r="H83" s="41"/>
      <c r="I83" s="32" t="s">
        <v>24</v>
      </c>
      <c r="J83" s="73" t="str">
        <f>IF(J14="","",J14)</f>
        <v>14. 6. 2023</v>
      </c>
      <c r="K83" s="41"/>
      <c r="L83" s="146"/>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s.o., Oblastní ředitelství HK</v>
      </c>
      <c r="G85" s="41"/>
      <c r="H85" s="41"/>
      <c r="I85" s="32" t="s">
        <v>37</v>
      </c>
      <c r="J85" s="37" t="str">
        <f>E23</f>
        <v>Signal Projekt s.r.o.</v>
      </c>
      <c r="K85" s="41"/>
      <c r="L85" s="146"/>
      <c r="S85" s="39"/>
      <c r="T85" s="39"/>
      <c r="U85" s="39"/>
      <c r="V85" s="39"/>
      <c r="W85" s="39"/>
      <c r="X85" s="39"/>
      <c r="Y85" s="39"/>
      <c r="Z85" s="39"/>
      <c r="AA85" s="39"/>
      <c r="AB85" s="39"/>
      <c r="AC85" s="39"/>
      <c r="AD85" s="39"/>
      <c r="AE85" s="39"/>
    </row>
    <row r="86" s="2" customFormat="1" ht="15.15" customHeight="1">
      <c r="A86" s="39"/>
      <c r="B86" s="40"/>
      <c r="C86" s="32" t="s">
        <v>35</v>
      </c>
      <c r="D86" s="41"/>
      <c r="E86" s="41"/>
      <c r="F86" s="27" t="str">
        <f>IF(E20="","",E20)</f>
        <v>Vyplň údaj</v>
      </c>
      <c r="G86" s="41"/>
      <c r="H86" s="41"/>
      <c r="I86" s="32" t="s">
        <v>40</v>
      </c>
      <c r="J86" s="37" t="str">
        <f>E26</f>
        <v>Signal Projekt s.r.o.</v>
      </c>
      <c r="K86" s="41"/>
      <c r="L86" s="146"/>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6"/>
      <c r="S87" s="39"/>
      <c r="T87" s="39"/>
      <c r="U87" s="39"/>
      <c r="V87" s="39"/>
      <c r="W87" s="39"/>
      <c r="X87" s="39"/>
      <c r="Y87" s="39"/>
      <c r="Z87" s="39"/>
      <c r="AA87" s="39"/>
      <c r="AB87" s="39"/>
      <c r="AC87" s="39"/>
      <c r="AD87" s="39"/>
      <c r="AE87" s="39"/>
    </row>
    <row r="88" s="11" customFormat="1" ht="29.28" customHeight="1">
      <c r="A88" s="187"/>
      <c r="B88" s="188"/>
      <c r="C88" s="189" t="s">
        <v>179</v>
      </c>
      <c r="D88" s="190" t="s">
        <v>62</v>
      </c>
      <c r="E88" s="190" t="s">
        <v>58</v>
      </c>
      <c r="F88" s="190" t="s">
        <v>59</v>
      </c>
      <c r="G88" s="190" t="s">
        <v>180</v>
      </c>
      <c r="H88" s="190" t="s">
        <v>181</v>
      </c>
      <c r="I88" s="190" t="s">
        <v>182</v>
      </c>
      <c r="J88" s="190" t="s">
        <v>157</v>
      </c>
      <c r="K88" s="191" t="s">
        <v>183</v>
      </c>
      <c r="L88" s="192"/>
      <c r="M88" s="93" t="s">
        <v>32</v>
      </c>
      <c r="N88" s="94" t="s">
        <v>47</v>
      </c>
      <c r="O88" s="94" t="s">
        <v>184</v>
      </c>
      <c r="P88" s="94" t="s">
        <v>185</v>
      </c>
      <c r="Q88" s="94" t="s">
        <v>186</v>
      </c>
      <c r="R88" s="94" t="s">
        <v>187</v>
      </c>
      <c r="S88" s="94" t="s">
        <v>188</v>
      </c>
      <c r="T88" s="95" t="s">
        <v>189</v>
      </c>
      <c r="U88" s="187"/>
      <c r="V88" s="187"/>
      <c r="W88" s="187"/>
      <c r="X88" s="187"/>
      <c r="Y88" s="187"/>
      <c r="Z88" s="187"/>
      <c r="AA88" s="187"/>
      <c r="AB88" s="187"/>
      <c r="AC88" s="187"/>
      <c r="AD88" s="187"/>
      <c r="AE88" s="187"/>
    </row>
    <row r="89" s="2" customFormat="1" ht="22.8" customHeight="1">
      <c r="A89" s="39"/>
      <c r="B89" s="40"/>
      <c r="C89" s="100" t="s">
        <v>190</v>
      </c>
      <c r="D89" s="41"/>
      <c r="E89" s="41"/>
      <c r="F89" s="41"/>
      <c r="G89" s="41"/>
      <c r="H89" s="41"/>
      <c r="I89" s="41"/>
      <c r="J89" s="193">
        <f>BK89</f>
        <v>0</v>
      </c>
      <c r="K89" s="41"/>
      <c r="L89" s="45"/>
      <c r="M89" s="96"/>
      <c r="N89" s="194"/>
      <c r="O89" s="97"/>
      <c r="P89" s="195">
        <f>P90+P108+P113</f>
        <v>0</v>
      </c>
      <c r="Q89" s="97"/>
      <c r="R89" s="195">
        <f>R90+R108+R113</f>
        <v>8.5605599999999988</v>
      </c>
      <c r="S89" s="97"/>
      <c r="T89" s="196">
        <f>T90+T108+T113</f>
        <v>0</v>
      </c>
      <c r="U89" s="39"/>
      <c r="V89" s="39"/>
      <c r="W89" s="39"/>
      <c r="X89" s="39"/>
      <c r="Y89" s="39"/>
      <c r="Z89" s="39"/>
      <c r="AA89" s="39"/>
      <c r="AB89" s="39"/>
      <c r="AC89" s="39"/>
      <c r="AD89" s="39"/>
      <c r="AE89" s="39"/>
      <c r="AT89" s="17" t="s">
        <v>76</v>
      </c>
      <c r="AU89" s="17" t="s">
        <v>158</v>
      </c>
      <c r="BK89" s="197">
        <f>BK90+BK108+BK113</f>
        <v>0</v>
      </c>
    </row>
    <row r="90" s="12" customFormat="1" ht="25.92" customHeight="1">
      <c r="A90" s="12"/>
      <c r="B90" s="198"/>
      <c r="C90" s="199"/>
      <c r="D90" s="200" t="s">
        <v>76</v>
      </c>
      <c r="E90" s="201" t="s">
        <v>1985</v>
      </c>
      <c r="F90" s="201" t="s">
        <v>1638</v>
      </c>
      <c r="G90" s="199"/>
      <c r="H90" s="199"/>
      <c r="I90" s="202"/>
      <c r="J90" s="203">
        <f>BK90</f>
        <v>0</v>
      </c>
      <c r="K90" s="199"/>
      <c r="L90" s="204"/>
      <c r="M90" s="205"/>
      <c r="N90" s="206"/>
      <c r="O90" s="206"/>
      <c r="P90" s="207">
        <f>SUM(P91:P107)</f>
        <v>0</v>
      </c>
      <c r="Q90" s="206"/>
      <c r="R90" s="207">
        <f>SUM(R91:R107)</f>
        <v>8.5605599999999988</v>
      </c>
      <c r="S90" s="206"/>
      <c r="T90" s="208">
        <f>SUM(T91:T107)</f>
        <v>0</v>
      </c>
      <c r="U90" s="12"/>
      <c r="V90" s="12"/>
      <c r="W90" s="12"/>
      <c r="X90" s="12"/>
      <c r="Y90" s="12"/>
      <c r="Z90" s="12"/>
      <c r="AA90" s="12"/>
      <c r="AB90" s="12"/>
      <c r="AC90" s="12"/>
      <c r="AD90" s="12"/>
      <c r="AE90" s="12"/>
      <c r="AR90" s="209" t="s">
        <v>84</v>
      </c>
      <c r="AT90" s="210" t="s">
        <v>76</v>
      </c>
      <c r="AU90" s="210" t="s">
        <v>77</v>
      </c>
      <c r="AY90" s="209" t="s">
        <v>194</v>
      </c>
      <c r="BK90" s="211">
        <f>SUM(BK91:BK107)</f>
        <v>0</v>
      </c>
    </row>
    <row r="91" s="2" customFormat="1" ht="16.5" customHeight="1">
      <c r="A91" s="39"/>
      <c r="B91" s="40"/>
      <c r="C91" s="261" t="s">
        <v>84</v>
      </c>
      <c r="D91" s="261" t="s">
        <v>222</v>
      </c>
      <c r="E91" s="262" t="s">
        <v>1994</v>
      </c>
      <c r="F91" s="263" t="s">
        <v>1995</v>
      </c>
      <c r="G91" s="264" t="s">
        <v>399</v>
      </c>
      <c r="H91" s="265">
        <v>2</v>
      </c>
      <c r="I91" s="266"/>
      <c r="J91" s="267">
        <f>ROUND(I91*H91,2)</f>
        <v>0</v>
      </c>
      <c r="K91" s="263" t="s">
        <v>1405</v>
      </c>
      <c r="L91" s="45"/>
      <c r="M91" s="268" t="s">
        <v>32</v>
      </c>
      <c r="N91" s="269" t="s">
        <v>48</v>
      </c>
      <c r="O91" s="85"/>
      <c r="P91" s="224">
        <f>O91*H91</f>
        <v>0</v>
      </c>
      <c r="Q91" s="224">
        <v>0.0088000000000000005</v>
      </c>
      <c r="R91" s="224">
        <f>Q91*H91</f>
        <v>0.017600000000000001</v>
      </c>
      <c r="S91" s="224">
        <v>0</v>
      </c>
      <c r="T91" s="225">
        <f>S91*H91</f>
        <v>0</v>
      </c>
      <c r="U91" s="39"/>
      <c r="V91" s="39"/>
      <c r="W91" s="39"/>
      <c r="X91" s="39"/>
      <c r="Y91" s="39"/>
      <c r="Z91" s="39"/>
      <c r="AA91" s="39"/>
      <c r="AB91" s="39"/>
      <c r="AC91" s="39"/>
      <c r="AD91" s="39"/>
      <c r="AE91" s="39"/>
      <c r="AR91" s="226" t="s">
        <v>263</v>
      </c>
      <c r="AT91" s="226" t="s">
        <v>222</v>
      </c>
      <c r="AU91" s="226" t="s">
        <v>84</v>
      </c>
      <c r="AY91" s="17" t="s">
        <v>194</v>
      </c>
      <c r="BE91" s="227">
        <f>IF(N91="základní",J91,0)</f>
        <v>0</v>
      </c>
      <c r="BF91" s="227">
        <f>IF(N91="snížená",J91,0)</f>
        <v>0</v>
      </c>
      <c r="BG91" s="227">
        <f>IF(N91="zákl. přenesená",J91,0)</f>
        <v>0</v>
      </c>
      <c r="BH91" s="227">
        <f>IF(N91="sníž. přenesená",J91,0)</f>
        <v>0</v>
      </c>
      <c r="BI91" s="227">
        <f>IF(N91="nulová",J91,0)</f>
        <v>0</v>
      </c>
      <c r="BJ91" s="17" t="s">
        <v>84</v>
      </c>
      <c r="BK91" s="227">
        <f>ROUND(I91*H91,2)</f>
        <v>0</v>
      </c>
      <c r="BL91" s="17" t="s">
        <v>263</v>
      </c>
      <c r="BM91" s="226" t="s">
        <v>1996</v>
      </c>
    </row>
    <row r="92" s="2" customFormat="1">
      <c r="A92" s="39"/>
      <c r="B92" s="40"/>
      <c r="C92" s="41"/>
      <c r="D92" s="279" t="s">
        <v>1407</v>
      </c>
      <c r="E92" s="41"/>
      <c r="F92" s="280" t="s">
        <v>1997</v>
      </c>
      <c r="G92" s="41"/>
      <c r="H92" s="41"/>
      <c r="I92" s="271"/>
      <c r="J92" s="41"/>
      <c r="K92" s="41"/>
      <c r="L92" s="45"/>
      <c r="M92" s="272"/>
      <c r="N92" s="273"/>
      <c r="O92" s="85"/>
      <c r="P92" s="85"/>
      <c r="Q92" s="85"/>
      <c r="R92" s="85"/>
      <c r="S92" s="85"/>
      <c r="T92" s="86"/>
      <c r="U92" s="39"/>
      <c r="V92" s="39"/>
      <c r="W92" s="39"/>
      <c r="X92" s="39"/>
      <c r="Y92" s="39"/>
      <c r="Z92" s="39"/>
      <c r="AA92" s="39"/>
      <c r="AB92" s="39"/>
      <c r="AC92" s="39"/>
      <c r="AD92" s="39"/>
      <c r="AE92" s="39"/>
      <c r="AT92" s="17" t="s">
        <v>1407</v>
      </c>
      <c r="AU92" s="17" t="s">
        <v>84</v>
      </c>
    </row>
    <row r="93" s="2" customFormat="1" ht="37.8" customHeight="1">
      <c r="A93" s="39"/>
      <c r="B93" s="40"/>
      <c r="C93" s="261" t="s">
        <v>86</v>
      </c>
      <c r="D93" s="261" t="s">
        <v>222</v>
      </c>
      <c r="E93" s="262" t="s">
        <v>1516</v>
      </c>
      <c r="F93" s="263" t="s">
        <v>1517</v>
      </c>
      <c r="G93" s="264" t="s">
        <v>127</v>
      </c>
      <c r="H93" s="265">
        <v>150</v>
      </c>
      <c r="I93" s="266"/>
      <c r="J93" s="267">
        <f>ROUND(I93*H93,2)</f>
        <v>0</v>
      </c>
      <c r="K93" s="263" t="s">
        <v>1405</v>
      </c>
      <c r="L93" s="45"/>
      <c r="M93" s="268" t="s">
        <v>32</v>
      </c>
      <c r="N93" s="269" t="s">
        <v>48</v>
      </c>
      <c r="O93" s="85"/>
      <c r="P93" s="224">
        <f>O93*H93</f>
        <v>0</v>
      </c>
      <c r="Q93" s="224">
        <v>0</v>
      </c>
      <c r="R93" s="224">
        <f>Q93*H93</f>
        <v>0</v>
      </c>
      <c r="S93" s="224">
        <v>0</v>
      </c>
      <c r="T93" s="225">
        <f>S93*H93</f>
        <v>0</v>
      </c>
      <c r="U93" s="39"/>
      <c r="V93" s="39"/>
      <c r="W93" s="39"/>
      <c r="X93" s="39"/>
      <c r="Y93" s="39"/>
      <c r="Z93" s="39"/>
      <c r="AA93" s="39"/>
      <c r="AB93" s="39"/>
      <c r="AC93" s="39"/>
      <c r="AD93" s="39"/>
      <c r="AE93" s="39"/>
      <c r="AR93" s="226" t="s">
        <v>208</v>
      </c>
      <c r="AT93" s="226" t="s">
        <v>222</v>
      </c>
      <c r="AU93" s="226" t="s">
        <v>84</v>
      </c>
      <c r="AY93" s="17" t="s">
        <v>194</v>
      </c>
      <c r="BE93" s="227">
        <f>IF(N93="základní",J93,0)</f>
        <v>0</v>
      </c>
      <c r="BF93" s="227">
        <f>IF(N93="snížená",J93,0)</f>
        <v>0</v>
      </c>
      <c r="BG93" s="227">
        <f>IF(N93="zákl. přenesená",J93,0)</f>
        <v>0</v>
      </c>
      <c r="BH93" s="227">
        <f>IF(N93="sníž. přenesená",J93,0)</f>
        <v>0</v>
      </c>
      <c r="BI93" s="227">
        <f>IF(N93="nulová",J93,0)</f>
        <v>0</v>
      </c>
      <c r="BJ93" s="17" t="s">
        <v>84</v>
      </c>
      <c r="BK93" s="227">
        <f>ROUND(I93*H93,2)</f>
        <v>0</v>
      </c>
      <c r="BL93" s="17" t="s">
        <v>208</v>
      </c>
      <c r="BM93" s="226" t="s">
        <v>1998</v>
      </c>
    </row>
    <row r="94" s="2" customFormat="1">
      <c r="A94" s="39"/>
      <c r="B94" s="40"/>
      <c r="C94" s="41"/>
      <c r="D94" s="279" t="s">
        <v>1407</v>
      </c>
      <c r="E94" s="41"/>
      <c r="F94" s="280" t="s">
        <v>1519</v>
      </c>
      <c r="G94" s="41"/>
      <c r="H94" s="41"/>
      <c r="I94" s="271"/>
      <c r="J94" s="41"/>
      <c r="K94" s="41"/>
      <c r="L94" s="45"/>
      <c r="M94" s="272"/>
      <c r="N94" s="273"/>
      <c r="O94" s="85"/>
      <c r="P94" s="85"/>
      <c r="Q94" s="85"/>
      <c r="R94" s="85"/>
      <c r="S94" s="85"/>
      <c r="T94" s="86"/>
      <c r="U94" s="39"/>
      <c r="V94" s="39"/>
      <c r="W94" s="39"/>
      <c r="X94" s="39"/>
      <c r="Y94" s="39"/>
      <c r="Z94" s="39"/>
      <c r="AA94" s="39"/>
      <c r="AB94" s="39"/>
      <c r="AC94" s="39"/>
      <c r="AD94" s="39"/>
      <c r="AE94" s="39"/>
      <c r="AT94" s="17" t="s">
        <v>1407</v>
      </c>
      <c r="AU94" s="17" t="s">
        <v>84</v>
      </c>
    </row>
    <row r="95" s="2" customFormat="1" ht="33" customHeight="1">
      <c r="A95" s="39"/>
      <c r="B95" s="40"/>
      <c r="C95" s="261" t="s">
        <v>193</v>
      </c>
      <c r="D95" s="261" t="s">
        <v>222</v>
      </c>
      <c r="E95" s="262" t="s">
        <v>1547</v>
      </c>
      <c r="F95" s="263" t="s">
        <v>1548</v>
      </c>
      <c r="G95" s="264" t="s">
        <v>127</v>
      </c>
      <c r="H95" s="265">
        <v>150</v>
      </c>
      <c r="I95" s="266"/>
      <c r="J95" s="267">
        <f>ROUND(I95*H95,2)</f>
        <v>0</v>
      </c>
      <c r="K95" s="263" t="s">
        <v>1405</v>
      </c>
      <c r="L95" s="45"/>
      <c r="M95" s="268" t="s">
        <v>32</v>
      </c>
      <c r="N95" s="269" t="s">
        <v>48</v>
      </c>
      <c r="O95" s="85"/>
      <c r="P95" s="224">
        <f>O95*H95</f>
        <v>0</v>
      </c>
      <c r="Q95" s="224">
        <v>0</v>
      </c>
      <c r="R95" s="224">
        <f>Q95*H95</f>
        <v>0</v>
      </c>
      <c r="S95" s="224">
        <v>0</v>
      </c>
      <c r="T95" s="225">
        <f>S95*H95</f>
        <v>0</v>
      </c>
      <c r="U95" s="39"/>
      <c r="V95" s="39"/>
      <c r="W95" s="39"/>
      <c r="X95" s="39"/>
      <c r="Y95" s="39"/>
      <c r="Z95" s="39"/>
      <c r="AA95" s="39"/>
      <c r="AB95" s="39"/>
      <c r="AC95" s="39"/>
      <c r="AD95" s="39"/>
      <c r="AE95" s="39"/>
      <c r="AR95" s="226" t="s">
        <v>208</v>
      </c>
      <c r="AT95" s="226" t="s">
        <v>222</v>
      </c>
      <c r="AU95" s="226" t="s">
        <v>84</v>
      </c>
      <c r="AY95" s="17" t="s">
        <v>194</v>
      </c>
      <c r="BE95" s="227">
        <f>IF(N95="základní",J95,0)</f>
        <v>0</v>
      </c>
      <c r="BF95" s="227">
        <f>IF(N95="snížená",J95,0)</f>
        <v>0</v>
      </c>
      <c r="BG95" s="227">
        <f>IF(N95="zákl. přenesená",J95,0)</f>
        <v>0</v>
      </c>
      <c r="BH95" s="227">
        <f>IF(N95="sníž. přenesená",J95,0)</f>
        <v>0</v>
      </c>
      <c r="BI95" s="227">
        <f>IF(N95="nulová",J95,0)</f>
        <v>0</v>
      </c>
      <c r="BJ95" s="17" t="s">
        <v>84</v>
      </c>
      <c r="BK95" s="227">
        <f>ROUND(I95*H95,2)</f>
        <v>0</v>
      </c>
      <c r="BL95" s="17" t="s">
        <v>208</v>
      </c>
      <c r="BM95" s="226" t="s">
        <v>1999</v>
      </c>
    </row>
    <row r="96" s="2" customFormat="1">
      <c r="A96" s="39"/>
      <c r="B96" s="40"/>
      <c r="C96" s="41"/>
      <c r="D96" s="279" t="s">
        <v>1407</v>
      </c>
      <c r="E96" s="41"/>
      <c r="F96" s="280" t="s">
        <v>1550</v>
      </c>
      <c r="G96" s="41"/>
      <c r="H96" s="41"/>
      <c r="I96" s="271"/>
      <c r="J96" s="41"/>
      <c r="K96" s="41"/>
      <c r="L96" s="45"/>
      <c r="M96" s="272"/>
      <c r="N96" s="273"/>
      <c r="O96" s="85"/>
      <c r="P96" s="85"/>
      <c r="Q96" s="85"/>
      <c r="R96" s="85"/>
      <c r="S96" s="85"/>
      <c r="T96" s="86"/>
      <c r="U96" s="39"/>
      <c r="V96" s="39"/>
      <c r="W96" s="39"/>
      <c r="X96" s="39"/>
      <c r="Y96" s="39"/>
      <c r="Z96" s="39"/>
      <c r="AA96" s="39"/>
      <c r="AB96" s="39"/>
      <c r="AC96" s="39"/>
      <c r="AD96" s="39"/>
      <c r="AE96" s="39"/>
      <c r="AT96" s="17" t="s">
        <v>1407</v>
      </c>
      <c r="AU96" s="17" t="s">
        <v>84</v>
      </c>
    </row>
    <row r="97" s="2" customFormat="1" ht="24.15" customHeight="1">
      <c r="A97" s="39"/>
      <c r="B97" s="40"/>
      <c r="C97" s="261" t="s">
        <v>208</v>
      </c>
      <c r="D97" s="261" t="s">
        <v>222</v>
      </c>
      <c r="E97" s="262" t="s">
        <v>2000</v>
      </c>
      <c r="F97" s="263" t="s">
        <v>2001</v>
      </c>
      <c r="G97" s="264" t="s">
        <v>127</v>
      </c>
      <c r="H97" s="265">
        <v>30</v>
      </c>
      <c r="I97" s="266"/>
      <c r="J97" s="267">
        <f>ROUND(I97*H97,2)</f>
        <v>0</v>
      </c>
      <c r="K97" s="263" t="s">
        <v>1405</v>
      </c>
      <c r="L97" s="45"/>
      <c r="M97" s="268" t="s">
        <v>32</v>
      </c>
      <c r="N97" s="269" t="s">
        <v>48</v>
      </c>
      <c r="O97" s="85"/>
      <c r="P97" s="224">
        <f>O97*H97</f>
        <v>0</v>
      </c>
      <c r="Q97" s="224">
        <v>0</v>
      </c>
      <c r="R97" s="224">
        <f>Q97*H97</f>
        <v>0</v>
      </c>
      <c r="S97" s="224">
        <v>0</v>
      </c>
      <c r="T97" s="225">
        <f>S97*H97</f>
        <v>0</v>
      </c>
      <c r="U97" s="39"/>
      <c r="V97" s="39"/>
      <c r="W97" s="39"/>
      <c r="X97" s="39"/>
      <c r="Y97" s="39"/>
      <c r="Z97" s="39"/>
      <c r="AA97" s="39"/>
      <c r="AB97" s="39"/>
      <c r="AC97" s="39"/>
      <c r="AD97" s="39"/>
      <c r="AE97" s="39"/>
      <c r="AR97" s="226" t="s">
        <v>208</v>
      </c>
      <c r="AT97" s="226" t="s">
        <v>222</v>
      </c>
      <c r="AU97" s="226" t="s">
        <v>84</v>
      </c>
      <c r="AY97" s="17" t="s">
        <v>194</v>
      </c>
      <c r="BE97" s="227">
        <f>IF(N97="základní",J97,0)</f>
        <v>0</v>
      </c>
      <c r="BF97" s="227">
        <f>IF(N97="snížená",J97,0)</f>
        <v>0</v>
      </c>
      <c r="BG97" s="227">
        <f>IF(N97="zákl. přenesená",J97,0)</f>
        <v>0</v>
      </c>
      <c r="BH97" s="227">
        <f>IF(N97="sníž. přenesená",J97,0)</f>
        <v>0</v>
      </c>
      <c r="BI97" s="227">
        <f>IF(N97="nulová",J97,0)</f>
        <v>0</v>
      </c>
      <c r="BJ97" s="17" t="s">
        <v>84</v>
      </c>
      <c r="BK97" s="227">
        <f>ROUND(I97*H97,2)</f>
        <v>0</v>
      </c>
      <c r="BL97" s="17" t="s">
        <v>208</v>
      </c>
      <c r="BM97" s="226" t="s">
        <v>2002</v>
      </c>
    </row>
    <row r="98" s="2" customFormat="1">
      <c r="A98" s="39"/>
      <c r="B98" s="40"/>
      <c r="C98" s="41"/>
      <c r="D98" s="279" t="s">
        <v>1407</v>
      </c>
      <c r="E98" s="41"/>
      <c r="F98" s="280" t="s">
        <v>2003</v>
      </c>
      <c r="G98" s="41"/>
      <c r="H98" s="41"/>
      <c r="I98" s="271"/>
      <c r="J98" s="41"/>
      <c r="K98" s="41"/>
      <c r="L98" s="45"/>
      <c r="M98" s="272"/>
      <c r="N98" s="273"/>
      <c r="O98" s="85"/>
      <c r="P98" s="85"/>
      <c r="Q98" s="85"/>
      <c r="R98" s="85"/>
      <c r="S98" s="85"/>
      <c r="T98" s="86"/>
      <c r="U98" s="39"/>
      <c r="V98" s="39"/>
      <c r="W98" s="39"/>
      <c r="X98" s="39"/>
      <c r="Y98" s="39"/>
      <c r="Z98" s="39"/>
      <c r="AA98" s="39"/>
      <c r="AB98" s="39"/>
      <c r="AC98" s="39"/>
      <c r="AD98" s="39"/>
      <c r="AE98" s="39"/>
      <c r="AT98" s="17" t="s">
        <v>1407</v>
      </c>
      <c r="AU98" s="17" t="s">
        <v>84</v>
      </c>
    </row>
    <row r="99" s="2" customFormat="1" ht="16.5" customHeight="1">
      <c r="A99" s="39"/>
      <c r="B99" s="40"/>
      <c r="C99" s="214" t="s">
        <v>221</v>
      </c>
      <c r="D99" s="214" t="s">
        <v>197</v>
      </c>
      <c r="E99" s="215" t="s">
        <v>2004</v>
      </c>
      <c r="F99" s="216" t="s">
        <v>2005</v>
      </c>
      <c r="G99" s="217" t="s">
        <v>127</v>
      </c>
      <c r="H99" s="218">
        <v>30</v>
      </c>
      <c r="I99" s="219"/>
      <c r="J99" s="220">
        <f>ROUND(I99*H99,2)</f>
        <v>0</v>
      </c>
      <c r="K99" s="216" t="s">
        <v>1405</v>
      </c>
      <c r="L99" s="221"/>
      <c r="M99" s="222" t="s">
        <v>32</v>
      </c>
      <c r="N99" s="223" t="s">
        <v>48</v>
      </c>
      <c r="O99" s="85"/>
      <c r="P99" s="224">
        <f>O99*H99</f>
        <v>0</v>
      </c>
      <c r="Q99" s="224">
        <v>0.0044999999999999997</v>
      </c>
      <c r="R99" s="224">
        <f>Q99*H99</f>
        <v>0.13499999999999998</v>
      </c>
      <c r="S99" s="224">
        <v>0</v>
      </c>
      <c r="T99" s="225">
        <f>S99*H99</f>
        <v>0</v>
      </c>
      <c r="U99" s="39"/>
      <c r="V99" s="39"/>
      <c r="W99" s="39"/>
      <c r="X99" s="39"/>
      <c r="Y99" s="39"/>
      <c r="Z99" s="39"/>
      <c r="AA99" s="39"/>
      <c r="AB99" s="39"/>
      <c r="AC99" s="39"/>
      <c r="AD99" s="39"/>
      <c r="AE99" s="39"/>
      <c r="AR99" s="226" t="s">
        <v>201</v>
      </c>
      <c r="AT99" s="226" t="s">
        <v>197</v>
      </c>
      <c r="AU99" s="226" t="s">
        <v>84</v>
      </c>
      <c r="AY99" s="17" t="s">
        <v>194</v>
      </c>
      <c r="BE99" s="227">
        <f>IF(N99="základní",J99,0)</f>
        <v>0</v>
      </c>
      <c r="BF99" s="227">
        <f>IF(N99="snížená",J99,0)</f>
        <v>0</v>
      </c>
      <c r="BG99" s="227">
        <f>IF(N99="zákl. přenesená",J99,0)</f>
        <v>0</v>
      </c>
      <c r="BH99" s="227">
        <f>IF(N99="sníž. přenesená",J99,0)</f>
        <v>0</v>
      </c>
      <c r="BI99" s="227">
        <f>IF(N99="nulová",J99,0)</f>
        <v>0</v>
      </c>
      <c r="BJ99" s="17" t="s">
        <v>84</v>
      </c>
      <c r="BK99" s="227">
        <f>ROUND(I99*H99,2)</f>
        <v>0</v>
      </c>
      <c r="BL99" s="17" t="s">
        <v>202</v>
      </c>
      <c r="BM99" s="226" t="s">
        <v>2006</v>
      </c>
    </row>
    <row r="100" s="2" customFormat="1" ht="16.5" customHeight="1">
      <c r="A100" s="39"/>
      <c r="B100" s="40"/>
      <c r="C100" s="214" t="s">
        <v>229</v>
      </c>
      <c r="D100" s="214" t="s">
        <v>197</v>
      </c>
      <c r="E100" s="215" t="s">
        <v>1423</v>
      </c>
      <c r="F100" s="216" t="s">
        <v>1424</v>
      </c>
      <c r="G100" s="217" t="s">
        <v>127</v>
      </c>
      <c r="H100" s="218">
        <v>1470</v>
      </c>
      <c r="I100" s="219"/>
      <c r="J100" s="220">
        <f>ROUND(I100*H100,2)</f>
        <v>0</v>
      </c>
      <c r="K100" s="216" t="s">
        <v>1405</v>
      </c>
      <c r="L100" s="221"/>
      <c r="M100" s="222" t="s">
        <v>32</v>
      </c>
      <c r="N100" s="223" t="s">
        <v>48</v>
      </c>
      <c r="O100" s="85"/>
      <c r="P100" s="224">
        <f>O100*H100</f>
        <v>0</v>
      </c>
      <c r="Q100" s="224">
        <v>0.0054999999999999997</v>
      </c>
      <c r="R100" s="224">
        <f>Q100*H100</f>
        <v>8.0849999999999991</v>
      </c>
      <c r="S100" s="224">
        <v>0</v>
      </c>
      <c r="T100" s="225">
        <f>S100*H100</f>
        <v>0</v>
      </c>
      <c r="U100" s="39"/>
      <c r="V100" s="39"/>
      <c r="W100" s="39"/>
      <c r="X100" s="39"/>
      <c r="Y100" s="39"/>
      <c r="Z100" s="39"/>
      <c r="AA100" s="39"/>
      <c r="AB100" s="39"/>
      <c r="AC100" s="39"/>
      <c r="AD100" s="39"/>
      <c r="AE100" s="39"/>
      <c r="AR100" s="226" t="s">
        <v>201</v>
      </c>
      <c r="AT100" s="226" t="s">
        <v>197</v>
      </c>
      <c r="AU100" s="226" t="s">
        <v>84</v>
      </c>
      <c r="AY100" s="17" t="s">
        <v>194</v>
      </c>
      <c r="BE100" s="227">
        <f>IF(N100="základní",J100,0)</f>
        <v>0</v>
      </c>
      <c r="BF100" s="227">
        <f>IF(N100="snížená",J100,0)</f>
        <v>0</v>
      </c>
      <c r="BG100" s="227">
        <f>IF(N100="zákl. přenesená",J100,0)</f>
        <v>0</v>
      </c>
      <c r="BH100" s="227">
        <f>IF(N100="sníž. přenesená",J100,0)</f>
        <v>0</v>
      </c>
      <c r="BI100" s="227">
        <f>IF(N100="nulová",J100,0)</f>
        <v>0</v>
      </c>
      <c r="BJ100" s="17" t="s">
        <v>84</v>
      </c>
      <c r="BK100" s="227">
        <f>ROUND(I100*H100,2)</f>
        <v>0</v>
      </c>
      <c r="BL100" s="17" t="s">
        <v>202</v>
      </c>
      <c r="BM100" s="226" t="s">
        <v>2007</v>
      </c>
    </row>
    <row r="101" s="2" customFormat="1" ht="16.5" customHeight="1">
      <c r="A101" s="39"/>
      <c r="B101" s="40"/>
      <c r="C101" s="214" t="s">
        <v>234</v>
      </c>
      <c r="D101" s="214" t="s">
        <v>197</v>
      </c>
      <c r="E101" s="215" t="s">
        <v>1427</v>
      </c>
      <c r="F101" s="216" t="s">
        <v>1428</v>
      </c>
      <c r="G101" s="217" t="s">
        <v>262</v>
      </c>
      <c r="H101" s="218">
        <v>734</v>
      </c>
      <c r="I101" s="219"/>
      <c r="J101" s="220">
        <f>ROUND(I101*H101,2)</f>
        <v>0</v>
      </c>
      <c r="K101" s="216" t="s">
        <v>1405</v>
      </c>
      <c r="L101" s="221"/>
      <c r="M101" s="222" t="s">
        <v>32</v>
      </c>
      <c r="N101" s="223" t="s">
        <v>48</v>
      </c>
      <c r="O101" s="85"/>
      <c r="P101" s="224">
        <f>O101*H101</f>
        <v>0</v>
      </c>
      <c r="Q101" s="224">
        <v>0.00044000000000000002</v>
      </c>
      <c r="R101" s="224">
        <f>Q101*H101</f>
        <v>0.32296000000000002</v>
      </c>
      <c r="S101" s="224">
        <v>0</v>
      </c>
      <c r="T101" s="225">
        <f>S101*H101</f>
        <v>0</v>
      </c>
      <c r="U101" s="39"/>
      <c r="V101" s="39"/>
      <c r="W101" s="39"/>
      <c r="X101" s="39"/>
      <c r="Y101" s="39"/>
      <c r="Z101" s="39"/>
      <c r="AA101" s="39"/>
      <c r="AB101" s="39"/>
      <c r="AC101" s="39"/>
      <c r="AD101" s="39"/>
      <c r="AE101" s="39"/>
      <c r="AR101" s="226" t="s">
        <v>201</v>
      </c>
      <c r="AT101" s="226" t="s">
        <v>197</v>
      </c>
      <c r="AU101" s="226" t="s">
        <v>84</v>
      </c>
      <c r="AY101" s="17" t="s">
        <v>194</v>
      </c>
      <c r="BE101" s="227">
        <f>IF(N101="základní",J101,0)</f>
        <v>0</v>
      </c>
      <c r="BF101" s="227">
        <f>IF(N101="snížená",J101,0)</f>
        <v>0</v>
      </c>
      <c r="BG101" s="227">
        <f>IF(N101="zákl. přenesená",J101,0)</f>
        <v>0</v>
      </c>
      <c r="BH101" s="227">
        <f>IF(N101="sníž. přenesená",J101,0)</f>
        <v>0</v>
      </c>
      <c r="BI101" s="227">
        <f>IF(N101="nulová",J101,0)</f>
        <v>0</v>
      </c>
      <c r="BJ101" s="17" t="s">
        <v>84</v>
      </c>
      <c r="BK101" s="227">
        <f>ROUND(I101*H101,2)</f>
        <v>0</v>
      </c>
      <c r="BL101" s="17" t="s">
        <v>202</v>
      </c>
      <c r="BM101" s="226" t="s">
        <v>2008</v>
      </c>
    </row>
    <row r="102" s="2" customFormat="1" ht="16.5" customHeight="1">
      <c r="A102" s="39"/>
      <c r="B102" s="40"/>
      <c r="C102" s="261" t="s">
        <v>239</v>
      </c>
      <c r="D102" s="261" t="s">
        <v>222</v>
      </c>
      <c r="E102" s="262" t="s">
        <v>2009</v>
      </c>
      <c r="F102" s="263" t="s">
        <v>2010</v>
      </c>
      <c r="G102" s="264" t="s">
        <v>1411</v>
      </c>
      <c r="H102" s="265">
        <v>52.5</v>
      </c>
      <c r="I102" s="266"/>
      <c r="J102" s="267">
        <f>ROUND(I102*H102,2)</f>
        <v>0</v>
      </c>
      <c r="K102" s="263" t="s">
        <v>1405</v>
      </c>
      <c r="L102" s="45"/>
      <c r="M102" s="268" t="s">
        <v>32</v>
      </c>
      <c r="N102" s="269" t="s">
        <v>48</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84</v>
      </c>
      <c r="AT102" s="226" t="s">
        <v>222</v>
      </c>
      <c r="AU102" s="226" t="s">
        <v>84</v>
      </c>
      <c r="AY102" s="17" t="s">
        <v>194</v>
      </c>
      <c r="BE102" s="227">
        <f>IF(N102="základní",J102,0)</f>
        <v>0</v>
      </c>
      <c r="BF102" s="227">
        <f>IF(N102="snížená",J102,0)</f>
        <v>0</v>
      </c>
      <c r="BG102" s="227">
        <f>IF(N102="zákl. přenesená",J102,0)</f>
        <v>0</v>
      </c>
      <c r="BH102" s="227">
        <f>IF(N102="sníž. přenesená",J102,0)</f>
        <v>0</v>
      </c>
      <c r="BI102" s="227">
        <f>IF(N102="nulová",J102,0)</f>
        <v>0</v>
      </c>
      <c r="BJ102" s="17" t="s">
        <v>84</v>
      </c>
      <c r="BK102" s="227">
        <f>ROUND(I102*H102,2)</f>
        <v>0</v>
      </c>
      <c r="BL102" s="17" t="s">
        <v>84</v>
      </c>
      <c r="BM102" s="226" t="s">
        <v>2011</v>
      </c>
    </row>
    <row r="103" s="2" customFormat="1">
      <c r="A103" s="39"/>
      <c r="B103" s="40"/>
      <c r="C103" s="41"/>
      <c r="D103" s="279" t="s">
        <v>1407</v>
      </c>
      <c r="E103" s="41"/>
      <c r="F103" s="280" t="s">
        <v>2012</v>
      </c>
      <c r="G103" s="41"/>
      <c r="H103" s="41"/>
      <c r="I103" s="271"/>
      <c r="J103" s="41"/>
      <c r="K103" s="41"/>
      <c r="L103" s="45"/>
      <c r="M103" s="272"/>
      <c r="N103" s="273"/>
      <c r="O103" s="85"/>
      <c r="P103" s="85"/>
      <c r="Q103" s="85"/>
      <c r="R103" s="85"/>
      <c r="S103" s="85"/>
      <c r="T103" s="86"/>
      <c r="U103" s="39"/>
      <c r="V103" s="39"/>
      <c r="W103" s="39"/>
      <c r="X103" s="39"/>
      <c r="Y103" s="39"/>
      <c r="Z103" s="39"/>
      <c r="AA103" s="39"/>
      <c r="AB103" s="39"/>
      <c r="AC103" s="39"/>
      <c r="AD103" s="39"/>
      <c r="AE103" s="39"/>
      <c r="AT103" s="17" t="s">
        <v>1407</v>
      </c>
      <c r="AU103" s="17" t="s">
        <v>84</v>
      </c>
    </row>
    <row r="104" s="2" customFormat="1">
      <c r="A104" s="39"/>
      <c r="B104" s="40"/>
      <c r="C104" s="41"/>
      <c r="D104" s="230" t="s">
        <v>226</v>
      </c>
      <c r="E104" s="41"/>
      <c r="F104" s="270" t="s">
        <v>482</v>
      </c>
      <c r="G104" s="41"/>
      <c r="H104" s="41"/>
      <c r="I104" s="271"/>
      <c r="J104" s="41"/>
      <c r="K104" s="41"/>
      <c r="L104" s="45"/>
      <c r="M104" s="272"/>
      <c r="N104" s="273"/>
      <c r="O104" s="85"/>
      <c r="P104" s="85"/>
      <c r="Q104" s="85"/>
      <c r="R104" s="85"/>
      <c r="S104" s="85"/>
      <c r="T104" s="86"/>
      <c r="U104" s="39"/>
      <c r="V104" s="39"/>
      <c r="W104" s="39"/>
      <c r="X104" s="39"/>
      <c r="Y104" s="39"/>
      <c r="Z104" s="39"/>
      <c r="AA104" s="39"/>
      <c r="AB104" s="39"/>
      <c r="AC104" s="39"/>
      <c r="AD104" s="39"/>
      <c r="AE104" s="39"/>
      <c r="AT104" s="17" t="s">
        <v>226</v>
      </c>
      <c r="AU104" s="17" t="s">
        <v>84</v>
      </c>
    </row>
    <row r="105" s="13" customFormat="1">
      <c r="A105" s="13"/>
      <c r="B105" s="228"/>
      <c r="C105" s="229"/>
      <c r="D105" s="230" t="s">
        <v>204</v>
      </c>
      <c r="E105" s="231" t="s">
        <v>32</v>
      </c>
      <c r="F105" s="232" t="s">
        <v>2013</v>
      </c>
      <c r="G105" s="229"/>
      <c r="H105" s="231" t="s">
        <v>32</v>
      </c>
      <c r="I105" s="233"/>
      <c r="J105" s="229"/>
      <c r="K105" s="229"/>
      <c r="L105" s="234"/>
      <c r="M105" s="235"/>
      <c r="N105" s="236"/>
      <c r="O105" s="236"/>
      <c r="P105" s="236"/>
      <c r="Q105" s="236"/>
      <c r="R105" s="236"/>
      <c r="S105" s="236"/>
      <c r="T105" s="237"/>
      <c r="U105" s="13"/>
      <c r="V105" s="13"/>
      <c r="W105" s="13"/>
      <c r="X105" s="13"/>
      <c r="Y105" s="13"/>
      <c r="Z105" s="13"/>
      <c r="AA105" s="13"/>
      <c r="AB105" s="13"/>
      <c r="AC105" s="13"/>
      <c r="AD105" s="13"/>
      <c r="AE105" s="13"/>
      <c r="AT105" s="238" t="s">
        <v>204</v>
      </c>
      <c r="AU105" s="238" t="s">
        <v>84</v>
      </c>
      <c r="AV105" s="13" t="s">
        <v>84</v>
      </c>
      <c r="AW105" s="13" t="s">
        <v>39</v>
      </c>
      <c r="AX105" s="13" t="s">
        <v>77</v>
      </c>
      <c r="AY105" s="238" t="s">
        <v>194</v>
      </c>
    </row>
    <row r="106" s="14" customFormat="1">
      <c r="A106" s="14"/>
      <c r="B106" s="239"/>
      <c r="C106" s="240"/>
      <c r="D106" s="230" t="s">
        <v>204</v>
      </c>
      <c r="E106" s="241" t="s">
        <v>32</v>
      </c>
      <c r="F106" s="242" t="s">
        <v>2014</v>
      </c>
      <c r="G106" s="240"/>
      <c r="H106" s="243">
        <v>52.5</v>
      </c>
      <c r="I106" s="244"/>
      <c r="J106" s="240"/>
      <c r="K106" s="240"/>
      <c r="L106" s="245"/>
      <c r="M106" s="246"/>
      <c r="N106" s="247"/>
      <c r="O106" s="247"/>
      <c r="P106" s="247"/>
      <c r="Q106" s="247"/>
      <c r="R106" s="247"/>
      <c r="S106" s="247"/>
      <c r="T106" s="248"/>
      <c r="U106" s="14"/>
      <c r="V106" s="14"/>
      <c r="W106" s="14"/>
      <c r="X106" s="14"/>
      <c r="Y106" s="14"/>
      <c r="Z106" s="14"/>
      <c r="AA106" s="14"/>
      <c r="AB106" s="14"/>
      <c r="AC106" s="14"/>
      <c r="AD106" s="14"/>
      <c r="AE106" s="14"/>
      <c r="AT106" s="249" t="s">
        <v>204</v>
      </c>
      <c r="AU106" s="249" t="s">
        <v>84</v>
      </c>
      <c r="AV106" s="14" t="s">
        <v>86</v>
      </c>
      <c r="AW106" s="14" t="s">
        <v>39</v>
      </c>
      <c r="AX106" s="14" t="s">
        <v>77</v>
      </c>
      <c r="AY106" s="249" t="s">
        <v>194</v>
      </c>
    </row>
    <row r="107" s="15" customFormat="1">
      <c r="A107" s="15"/>
      <c r="B107" s="250"/>
      <c r="C107" s="251"/>
      <c r="D107" s="230" t="s">
        <v>204</v>
      </c>
      <c r="E107" s="252" t="s">
        <v>32</v>
      </c>
      <c r="F107" s="253" t="s">
        <v>207</v>
      </c>
      <c r="G107" s="251"/>
      <c r="H107" s="254">
        <v>52.5</v>
      </c>
      <c r="I107" s="255"/>
      <c r="J107" s="251"/>
      <c r="K107" s="251"/>
      <c r="L107" s="256"/>
      <c r="M107" s="257"/>
      <c r="N107" s="258"/>
      <c r="O107" s="258"/>
      <c r="P107" s="258"/>
      <c r="Q107" s="258"/>
      <c r="R107" s="258"/>
      <c r="S107" s="258"/>
      <c r="T107" s="259"/>
      <c r="U107" s="15"/>
      <c r="V107" s="15"/>
      <c r="W107" s="15"/>
      <c r="X107" s="15"/>
      <c r="Y107" s="15"/>
      <c r="Z107" s="15"/>
      <c r="AA107" s="15"/>
      <c r="AB107" s="15"/>
      <c r="AC107" s="15"/>
      <c r="AD107" s="15"/>
      <c r="AE107" s="15"/>
      <c r="AT107" s="260" t="s">
        <v>204</v>
      </c>
      <c r="AU107" s="260" t="s">
        <v>84</v>
      </c>
      <c r="AV107" s="15" t="s">
        <v>208</v>
      </c>
      <c r="AW107" s="15" t="s">
        <v>39</v>
      </c>
      <c r="AX107" s="15" t="s">
        <v>84</v>
      </c>
      <c r="AY107" s="260" t="s">
        <v>194</v>
      </c>
    </row>
    <row r="108" s="12" customFormat="1" ht="25.92" customHeight="1">
      <c r="A108" s="12"/>
      <c r="B108" s="198"/>
      <c r="C108" s="199"/>
      <c r="D108" s="200" t="s">
        <v>76</v>
      </c>
      <c r="E108" s="201" t="s">
        <v>2015</v>
      </c>
      <c r="F108" s="201" t="s">
        <v>2016</v>
      </c>
      <c r="G108" s="199"/>
      <c r="H108" s="199"/>
      <c r="I108" s="202"/>
      <c r="J108" s="203">
        <f>BK108</f>
        <v>0</v>
      </c>
      <c r="K108" s="199"/>
      <c r="L108" s="204"/>
      <c r="M108" s="205"/>
      <c r="N108" s="206"/>
      <c r="O108" s="206"/>
      <c r="P108" s="207">
        <f>SUM(P109:P112)</f>
        <v>0</v>
      </c>
      <c r="Q108" s="206"/>
      <c r="R108" s="207">
        <f>SUM(R109:R112)</f>
        <v>0</v>
      </c>
      <c r="S108" s="206"/>
      <c r="T108" s="208">
        <f>SUM(T109:T112)</f>
        <v>0</v>
      </c>
      <c r="U108" s="12"/>
      <c r="V108" s="12"/>
      <c r="W108" s="12"/>
      <c r="X108" s="12"/>
      <c r="Y108" s="12"/>
      <c r="Z108" s="12"/>
      <c r="AA108" s="12"/>
      <c r="AB108" s="12"/>
      <c r="AC108" s="12"/>
      <c r="AD108" s="12"/>
      <c r="AE108" s="12"/>
      <c r="AR108" s="209" t="s">
        <v>84</v>
      </c>
      <c r="AT108" s="210" t="s">
        <v>76</v>
      </c>
      <c r="AU108" s="210" t="s">
        <v>77</v>
      </c>
      <c r="AY108" s="209" t="s">
        <v>194</v>
      </c>
      <c r="BK108" s="211">
        <f>SUM(BK109:BK112)</f>
        <v>0</v>
      </c>
    </row>
    <row r="109" s="2" customFormat="1" ht="24.15" customHeight="1">
      <c r="A109" s="39"/>
      <c r="B109" s="40"/>
      <c r="C109" s="261" t="s">
        <v>244</v>
      </c>
      <c r="D109" s="261" t="s">
        <v>222</v>
      </c>
      <c r="E109" s="262" t="s">
        <v>2017</v>
      </c>
      <c r="F109" s="263" t="s">
        <v>2018</v>
      </c>
      <c r="G109" s="264" t="s">
        <v>262</v>
      </c>
      <c r="H109" s="265">
        <v>1</v>
      </c>
      <c r="I109" s="266"/>
      <c r="J109" s="267">
        <f>ROUND(I109*H109,2)</f>
        <v>0</v>
      </c>
      <c r="K109" s="263" t="s">
        <v>1405</v>
      </c>
      <c r="L109" s="45"/>
      <c r="M109" s="268" t="s">
        <v>32</v>
      </c>
      <c r="N109" s="269" t="s">
        <v>48</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263</v>
      </c>
      <c r="AT109" s="226" t="s">
        <v>222</v>
      </c>
      <c r="AU109" s="226" t="s">
        <v>84</v>
      </c>
      <c r="AY109" s="17" t="s">
        <v>194</v>
      </c>
      <c r="BE109" s="227">
        <f>IF(N109="základní",J109,0)</f>
        <v>0</v>
      </c>
      <c r="BF109" s="227">
        <f>IF(N109="snížená",J109,0)</f>
        <v>0</v>
      </c>
      <c r="BG109" s="227">
        <f>IF(N109="zákl. přenesená",J109,0)</f>
        <v>0</v>
      </c>
      <c r="BH109" s="227">
        <f>IF(N109="sníž. přenesená",J109,0)</f>
        <v>0</v>
      </c>
      <c r="BI109" s="227">
        <f>IF(N109="nulová",J109,0)</f>
        <v>0</v>
      </c>
      <c r="BJ109" s="17" t="s">
        <v>84</v>
      </c>
      <c r="BK109" s="227">
        <f>ROUND(I109*H109,2)</f>
        <v>0</v>
      </c>
      <c r="BL109" s="17" t="s">
        <v>263</v>
      </c>
      <c r="BM109" s="226" t="s">
        <v>2019</v>
      </c>
    </row>
    <row r="110" s="2" customFormat="1">
      <c r="A110" s="39"/>
      <c r="B110" s="40"/>
      <c r="C110" s="41"/>
      <c r="D110" s="279" t="s">
        <v>1407</v>
      </c>
      <c r="E110" s="41"/>
      <c r="F110" s="280" t="s">
        <v>2020</v>
      </c>
      <c r="G110" s="41"/>
      <c r="H110" s="41"/>
      <c r="I110" s="271"/>
      <c r="J110" s="41"/>
      <c r="K110" s="41"/>
      <c r="L110" s="45"/>
      <c r="M110" s="272"/>
      <c r="N110" s="273"/>
      <c r="O110" s="85"/>
      <c r="P110" s="85"/>
      <c r="Q110" s="85"/>
      <c r="R110" s="85"/>
      <c r="S110" s="85"/>
      <c r="T110" s="86"/>
      <c r="U110" s="39"/>
      <c r="V110" s="39"/>
      <c r="W110" s="39"/>
      <c r="X110" s="39"/>
      <c r="Y110" s="39"/>
      <c r="Z110" s="39"/>
      <c r="AA110" s="39"/>
      <c r="AB110" s="39"/>
      <c r="AC110" s="39"/>
      <c r="AD110" s="39"/>
      <c r="AE110" s="39"/>
      <c r="AT110" s="17" t="s">
        <v>1407</v>
      </c>
      <c r="AU110" s="17" t="s">
        <v>84</v>
      </c>
    </row>
    <row r="111" s="2" customFormat="1" ht="37.8" customHeight="1">
      <c r="A111" s="39"/>
      <c r="B111" s="40"/>
      <c r="C111" s="261" t="s">
        <v>249</v>
      </c>
      <c r="D111" s="261" t="s">
        <v>222</v>
      </c>
      <c r="E111" s="262" t="s">
        <v>2021</v>
      </c>
      <c r="F111" s="263" t="s">
        <v>2022</v>
      </c>
      <c r="G111" s="264" t="s">
        <v>262</v>
      </c>
      <c r="H111" s="265">
        <v>9</v>
      </c>
      <c r="I111" s="266"/>
      <c r="J111" s="267">
        <f>ROUND(I111*H111,2)</f>
        <v>0</v>
      </c>
      <c r="K111" s="263" t="s">
        <v>1405</v>
      </c>
      <c r="L111" s="45"/>
      <c r="M111" s="268" t="s">
        <v>32</v>
      </c>
      <c r="N111" s="269" t="s">
        <v>48</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263</v>
      </c>
      <c r="AT111" s="226" t="s">
        <v>222</v>
      </c>
      <c r="AU111" s="226" t="s">
        <v>84</v>
      </c>
      <c r="AY111" s="17" t="s">
        <v>194</v>
      </c>
      <c r="BE111" s="227">
        <f>IF(N111="základní",J111,0)</f>
        <v>0</v>
      </c>
      <c r="BF111" s="227">
        <f>IF(N111="snížená",J111,0)</f>
        <v>0</v>
      </c>
      <c r="BG111" s="227">
        <f>IF(N111="zákl. přenesená",J111,0)</f>
        <v>0</v>
      </c>
      <c r="BH111" s="227">
        <f>IF(N111="sníž. přenesená",J111,0)</f>
        <v>0</v>
      </c>
      <c r="BI111" s="227">
        <f>IF(N111="nulová",J111,0)</f>
        <v>0</v>
      </c>
      <c r="BJ111" s="17" t="s">
        <v>84</v>
      </c>
      <c r="BK111" s="227">
        <f>ROUND(I111*H111,2)</f>
        <v>0</v>
      </c>
      <c r="BL111" s="17" t="s">
        <v>263</v>
      </c>
      <c r="BM111" s="226" t="s">
        <v>2023</v>
      </c>
    </row>
    <row r="112" s="2" customFormat="1">
      <c r="A112" s="39"/>
      <c r="B112" s="40"/>
      <c r="C112" s="41"/>
      <c r="D112" s="279" t="s">
        <v>1407</v>
      </c>
      <c r="E112" s="41"/>
      <c r="F112" s="280" t="s">
        <v>2024</v>
      </c>
      <c r="G112" s="41"/>
      <c r="H112" s="41"/>
      <c r="I112" s="271"/>
      <c r="J112" s="41"/>
      <c r="K112" s="41"/>
      <c r="L112" s="45"/>
      <c r="M112" s="272"/>
      <c r="N112" s="273"/>
      <c r="O112" s="85"/>
      <c r="P112" s="85"/>
      <c r="Q112" s="85"/>
      <c r="R112" s="85"/>
      <c r="S112" s="85"/>
      <c r="T112" s="86"/>
      <c r="U112" s="39"/>
      <c r="V112" s="39"/>
      <c r="W112" s="39"/>
      <c r="X112" s="39"/>
      <c r="Y112" s="39"/>
      <c r="Z112" s="39"/>
      <c r="AA112" s="39"/>
      <c r="AB112" s="39"/>
      <c r="AC112" s="39"/>
      <c r="AD112" s="39"/>
      <c r="AE112" s="39"/>
      <c r="AT112" s="17" t="s">
        <v>1407</v>
      </c>
      <c r="AU112" s="17" t="s">
        <v>84</v>
      </c>
    </row>
    <row r="113" s="12" customFormat="1" ht="25.92" customHeight="1">
      <c r="A113" s="12"/>
      <c r="B113" s="198"/>
      <c r="C113" s="199"/>
      <c r="D113" s="200" t="s">
        <v>76</v>
      </c>
      <c r="E113" s="201" t="s">
        <v>197</v>
      </c>
      <c r="F113" s="201" t="s">
        <v>1489</v>
      </c>
      <c r="G113" s="199"/>
      <c r="H113" s="199"/>
      <c r="I113" s="202"/>
      <c r="J113" s="203">
        <f>BK113</f>
        <v>0</v>
      </c>
      <c r="K113" s="199"/>
      <c r="L113" s="204"/>
      <c r="M113" s="205"/>
      <c r="N113" s="206"/>
      <c r="O113" s="206"/>
      <c r="P113" s="207">
        <f>P114</f>
        <v>0</v>
      </c>
      <c r="Q113" s="206"/>
      <c r="R113" s="207">
        <f>R114</f>
        <v>0</v>
      </c>
      <c r="S113" s="206"/>
      <c r="T113" s="208">
        <f>T114</f>
        <v>0</v>
      </c>
      <c r="U113" s="12"/>
      <c r="V113" s="12"/>
      <c r="W113" s="12"/>
      <c r="X113" s="12"/>
      <c r="Y113" s="12"/>
      <c r="Z113" s="12"/>
      <c r="AA113" s="12"/>
      <c r="AB113" s="12"/>
      <c r="AC113" s="12"/>
      <c r="AD113" s="12"/>
      <c r="AE113" s="12"/>
      <c r="AR113" s="209" t="s">
        <v>193</v>
      </c>
      <c r="AT113" s="210" t="s">
        <v>76</v>
      </c>
      <c r="AU113" s="210" t="s">
        <v>77</v>
      </c>
      <c r="AY113" s="209" t="s">
        <v>194</v>
      </c>
      <c r="BK113" s="211">
        <f>BK114</f>
        <v>0</v>
      </c>
    </row>
    <row r="114" s="12" customFormat="1" ht="22.8" customHeight="1">
      <c r="A114" s="12"/>
      <c r="B114" s="198"/>
      <c r="C114" s="199"/>
      <c r="D114" s="200" t="s">
        <v>76</v>
      </c>
      <c r="E114" s="212" t="s">
        <v>1490</v>
      </c>
      <c r="F114" s="212" t="s">
        <v>1491</v>
      </c>
      <c r="G114" s="199"/>
      <c r="H114" s="199"/>
      <c r="I114" s="202"/>
      <c r="J114" s="213">
        <f>BK114</f>
        <v>0</v>
      </c>
      <c r="K114" s="199"/>
      <c r="L114" s="204"/>
      <c r="M114" s="205"/>
      <c r="N114" s="206"/>
      <c r="O114" s="206"/>
      <c r="P114" s="207">
        <f>SUM(P115:P116)</f>
        <v>0</v>
      </c>
      <c r="Q114" s="206"/>
      <c r="R114" s="207">
        <f>SUM(R115:R116)</f>
        <v>0</v>
      </c>
      <c r="S114" s="206"/>
      <c r="T114" s="208">
        <f>SUM(T115:T116)</f>
        <v>0</v>
      </c>
      <c r="U114" s="12"/>
      <c r="V114" s="12"/>
      <c r="W114" s="12"/>
      <c r="X114" s="12"/>
      <c r="Y114" s="12"/>
      <c r="Z114" s="12"/>
      <c r="AA114" s="12"/>
      <c r="AB114" s="12"/>
      <c r="AC114" s="12"/>
      <c r="AD114" s="12"/>
      <c r="AE114" s="12"/>
      <c r="AR114" s="209" t="s">
        <v>193</v>
      </c>
      <c r="AT114" s="210" t="s">
        <v>76</v>
      </c>
      <c r="AU114" s="210" t="s">
        <v>84</v>
      </c>
      <c r="AY114" s="209" t="s">
        <v>194</v>
      </c>
      <c r="BK114" s="211">
        <f>SUM(BK115:BK116)</f>
        <v>0</v>
      </c>
    </row>
    <row r="115" s="2" customFormat="1" ht="24.15" customHeight="1">
      <c r="A115" s="39"/>
      <c r="B115" s="40"/>
      <c r="C115" s="261" t="s">
        <v>254</v>
      </c>
      <c r="D115" s="261" t="s">
        <v>222</v>
      </c>
      <c r="E115" s="262" t="s">
        <v>2025</v>
      </c>
      <c r="F115" s="263" t="s">
        <v>2026</v>
      </c>
      <c r="G115" s="264" t="s">
        <v>127</v>
      </c>
      <c r="H115" s="265">
        <v>150</v>
      </c>
      <c r="I115" s="266"/>
      <c r="J115" s="267">
        <f>ROUND(I115*H115,2)</f>
        <v>0</v>
      </c>
      <c r="K115" s="263" t="s">
        <v>1405</v>
      </c>
      <c r="L115" s="45"/>
      <c r="M115" s="268" t="s">
        <v>32</v>
      </c>
      <c r="N115" s="269" t="s">
        <v>48</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208</v>
      </c>
      <c r="AT115" s="226" t="s">
        <v>222</v>
      </c>
      <c r="AU115" s="226" t="s">
        <v>86</v>
      </c>
      <c r="AY115" s="17" t="s">
        <v>194</v>
      </c>
      <c r="BE115" s="227">
        <f>IF(N115="základní",J115,0)</f>
        <v>0</v>
      </c>
      <c r="BF115" s="227">
        <f>IF(N115="snížená",J115,0)</f>
        <v>0</v>
      </c>
      <c r="BG115" s="227">
        <f>IF(N115="zákl. přenesená",J115,0)</f>
        <v>0</v>
      </c>
      <c r="BH115" s="227">
        <f>IF(N115="sníž. přenesená",J115,0)</f>
        <v>0</v>
      </c>
      <c r="BI115" s="227">
        <f>IF(N115="nulová",J115,0)</f>
        <v>0</v>
      </c>
      <c r="BJ115" s="17" t="s">
        <v>84</v>
      </c>
      <c r="BK115" s="227">
        <f>ROUND(I115*H115,2)</f>
        <v>0</v>
      </c>
      <c r="BL115" s="17" t="s">
        <v>208</v>
      </c>
      <c r="BM115" s="226" t="s">
        <v>2027</v>
      </c>
    </row>
    <row r="116" s="2" customFormat="1">
      <c r="A116" s="39"/>
      <c r="B116" s="40"/>
      <c r="C116" s="41"/>
      <c r="D116" s="279" t="s">
        <v>1407</v>
      </c>
      <c r="E116" s="41"/>
      <c r="F116" s="280" t="s">
        <v>2028</v>
      </c>
      <c r="G116" s="41"/>
      <c r="H116" s="41"/>
      <c r="I116" s="271"/>
      <c r="J116" s="41"/>
      <c r="K116" s="41"/>
      <c r="L116" s="45"/>
      <c r="M116" s="281"/>
      <c r="N116" s="282"/>
      <c r="O116" s="276"/>
      <c r="P116" s="276"/>
      <c r="Q116" s="276"/>
      <c r="R116" s="276"/>
      <c r="S116" s="276"/>
      <c r="T116" s="283"/>
      <c r="U116" s="39"/>
      <c r="V116" s="39"/>
      <c r="W116" s="39"/>
      <c r="X116" s="39"/>
      <c r="Y116" s="39"/>
      <c r="Z116" s="39"/>
      <c r="AA116" s="39"/>
      <c r="AB116" s="39"/>
      <c r="AC116" s="39"/>
      <c r="AD116" s="39"/>
      <c r="AE116" s="39"/>
      <c r="AT116" s="17" t="s">
        <v>1407</v>
      </c>
      <c r="AU116" s="17" t="s">
        <v>86</v>
      </c>
    </row>
    <row r="117" s="2" customFormat="1" ht="6.96" customHeight="1">
      <c r="A117" s="39"/>
      <c r="B117" s="60"/>
      <c r="C117" s="61"/>
      <c r="D117" s="61"/>
      <c r="E117" s="61"/>
      <c r="F117" s="61"/>
      <c r="G117" s="61"/>
      <c r="H117" s="61"/>
      <c r="I117" s="61"/>
      <c r="J117" s="61"/>
      <c r="K117" s="61"/>
      <c r="L117" s="45"/>
      <c r="M117" s="39"/>
      <c r="O117" s="39"/>
      <c r="P117" s="39"/>
      <c r="Q117" s="39"/>
      <c r="R117" s="39"/>
      <c r="S117" s="39"/>
      <c r="T117" s="39"/>
      <c r="U117" s="39"/>
      <c r="V117" s="39"/>
      <c r="W117" s="39"/>
      <c r="X117" s="39"/>
      <c r="Y117" s="39"/>
      <c r="Z117" s="39"/>
      <c r="AA117" s="39"/>
      <c r="AB117" s="39"/>
      <c r="AC117" s="39"/>
      <c r="AD117" s="39"/>
      <c r="AE117" s="39"/>
    </row>
  </sheetData>
  <sheetProtection sheet="1" autoFilter="0" formatColumns="0" formatRows="0" objects="1" scenarios="1" spinCount="100000" saltValue="hg15oJsEdnvtGrkv/JIZOGDfFmpuPotJgjAhHsni2YOkAvcQrdnpmZBm3IJc8qD7+5YzC5duacEdCtZNZB4XDg==" hashValue="ZPheYTPUwph6P95s8nT7gFWRD2Hkh1Ykx3ExaWtAaNMdQY1mOjbID3Lpt0zYhbeJDvA/JxrZIf0SXMfm3c/2EQ==" algorithmName="SHA-512" password="CC35"/>
  <autoFilter ref="C88:K116"/>
  <mergeCells count="12">
    <mergeCell ref="E7:H7"/>
    <mergeCell ref="E9:H9"/>
    <mergeCell ref="E11:H11"/>
    <mergeCell ref="E20:H20"/>
    <mergeCell ref="E29:H29"/>
    <mergeCell ref="E50:H50"/>
    <mergeCell ref="E52:H52"/>
    <mergeCell ref="E54:H54"/>
    <mergeCell ref="E77:H77"/>
    <mergeCell ref="E79:H79"/>
    <mergeCell ref="E81:H81"/>
    <mergeCell ref="L2:V2"/>
  </mergeCells>
  <hyperlinks>
    <hyperlink ref="F92" r:id="rId1" display="https://podminky.urs.cz/item/CS_URS_2023_01/460010023"/>
    <hyperlink ref="F94" r:id="rId2" display="https://podminky.urs.cz/item/CS_URS_2023_01/460161183"/>
    <hyperlink ref="F96" r:id="rId3" display="https://podminky.urs.cz/item/CS_URS_2023_01/460431193"/>
    <hyperlink ref="F98" r:id="rId4" display="https://podminky.urs.cz/item/CS_URS_2023_01/460510096"/>
    <hyperlink ref="F103" r:id="rId5" display="https://podminky.urs.cz/item/CS_URS_2023_01/460481132"/>
    <hyperlink ref="F110" r:id="rId6" display="https://podminky.urs.cz/item/CS_URS_2023_01/210280003"/>
    <hyperlink ref="F112" r:id="rId7" display="https://podminky.urs.cz/item/CS_URS_2023_01/210280010"/>
    <hyperlink ref="F116" r:id="rId8" display="https://podminky.urs.cz/item/CS_URS_2023_01/460661112"/>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row>
    <row r="3" s="1" customFormat="1" ht="6.96" customHeight="1">
      <c r="B3" s="140"/>
      <c r="C3" s="141"/>
      <c r="D3" s="141"/>
      <c r="E3" s="141"/>
      <c r="F3" s="141"/>
      <c r="G3" s="141"/>
      <c r="H3" s="141"/>
      <c r="I3" s="141"/>
      <c r="J3" s="141"/>
      <c r="K3" s="141"/>
      <c r="L3" s="20"/>
      <c r="AT3" s="17"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2029</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2030</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ROUND(J91,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ROUND((SUM(BE91:BE122)),  2)</f>
        <v>0</v>
      </c>
      <c r="G35" s="39"/>
      <c r="H35" s="39"/>
      <c r="I35" s="159">
        <v>0.20999999999999999</v>
      </c>
      <c r="J35" s="158">
        <f>ROUND(((SUM(BE91:BE122))*I35),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ROUND((SUM(BF91:BF122)),  2)</f>
        <v>0</v>
      </c>
      <c r="G36" s="39"/>
      <c r="H36" s="39"/>
      <c r="I36" s="159">
        <v>0.14999999999999999</v>
      </c>
      <c r="J36" s="158">
        <f>ROUND(((SUM(BF91:BF122))*I36),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ROUND((SUM(BG91:BG122)),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ROUND((SUM(BH91:BH122)),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ROUND((SUM(BI91:BI122)),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2029</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01 - Napájení NN</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J91</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2031</v>
      </c>
      <c r="E64" s="179"/>
      <c r="F64" s="179"/>
      <c r="G64" s="179"/>
      <c r="H64" s="179"/>
      <c r="I64" s="179"/>
      <c r="J64" s="180">
        <f>J92</f>
        <v>0</v>
      </c>
      <c r="K64" s="177"/>
      <c r="L64" s="181"/>
      <c r="S64" s="9"/>
      <c r="T64" s="9"/>
      <c r="U64" s="9"/>
      <c r="V64" s="9"/>
      <c r="W64" s="9"/>
      <c r="X64" s="9"/>
      <c r="Y64" s="9"/>
      <c r="Z64" s="9"/>
      <c r="AA64" s="9"/>
      <c r="AB64" s="9"/>
      <c r="AC64" s="9"/>
      <c r="AD64" s="9"/>
      <c r="AE64" s="9"/>
    </row>
    <row r="65" hidden="1" s="10" customFormat="1" ht="19.92" customHeight="1">
      <c r="A65" s="10"/>
      <c r="B65" s="182"/>
      <c r="C65" s="126"/>
      <c r="D65" s="183" t="s">
        <v>2032</v>
      </c>
      <c r="E65" s="184"/>
      <c r="F65" s="184"/>
      <c r="G65" s="184"/>
      <c r="H65" s="184"/>
      <c r="I65" s="184"/>
      <c r="J65" s="185">
        <f>J93</f>
        <v>0</v>
      </c>
      <c r="K65" s="126"/>
      <c r="L65" s="186"/>
      <c r="S65" s="10"/>
      <c r="T65" s="10"/>
      <c r="U65" s="10"/>
      <c r="V65" s="10"/>
      <c r="W65" s="10"/>
      <c r="X65" s="10"/>
      <c r="Y65" s="10"/>
      <c r="Z65" s="10"/>
      <c r="AA65" s="10"/>
      <c r="AB65" s="10"/>
      <c r="AC65" s="10"/>
      <c r="AD65" s="10"/>
      <c r="AE65" s="10"/>
    </row>
    <row r="66" hidden="1" s="10" customFormat="1" ht="19.92" customHeight="1">
      <c r="A66" s="10"/>
      <c r="B66" s="182"/>
      <c r="C66" s="126"/>
      <c r="D66" s="183" t="s">
        <v>2033</v>
      </c>
      <c r="E66" s="184"/>
      <c r="F66" s="184"/>
      <c r="G66" s="184"/>
      <c r="H66" s="184"/>
      <c r="I66" s="184"/>
      <c r="J66" s="185">
        <f>J97</f>
        <v>0</v>
      </c>
      <c r="K66" s="126"/>
      <c r="L66" s="186"/>
      <c r="S66" s="10"/>
      <c r="T66" s="10"/>
      <c r="U66" s="10"/>
      <c r="V66" s="10"/>
      <c r="W66" s="10"/>
      <c r="X66" s="10"/>
      <c r="Y66" s="10"/>
      <c r="Z66" s="10"/>
      <c r="AA66" s="10"/>
      <c r="AB66" s="10"/>
      <c r="AC66" s="10"/>
      <c r="AD66" s="10"/>
      <c r="AE66" s="10"/>
    </row>
    <row r="67" hidden="1" s="9" customFormat="1" ht="24.96" customHeight="1">
      <c r="A67" s="9"/>
      <c r="B67" s="176"/>
      <c r="C67" s="177"/>
      <c r="D67" s="178" t="s">
        <v>2034</v>
      </c>
      <c r="E67" s="179"/>
      <c r="F67" s="179"/>
      <c r="G67" s="179"/>
      <c r="H67" s="179"/>
      <c r="I67" s="179"/>
      <c r="J67" s="180">
        <f>J103</f>
        <v>0</v>
      </c>
      <c r="K67" s="177"/>
      <c r="L67" s="181"/>
      <c r="S67" s="9"/>
      <c r="T67" s="9"/>
      <c r="U67" s="9"/>
      <c r="V67" s="9"/>
      <c r="W67" s="9"/>
      <c r="X67" s="9"/>
      <c r="Y67" s="9"/>
      <c r="Z67" s="9"/>
      <c r="AA67" s="9"/>
      <c r="AB67" s="9"/>
      <c r="AC67" s="9"/>
      <c r="AD67" s="9"/>
      <c r="AE67" s="9"/>
    </row>
    <row r="68" hidden="1" s="10" customFormat="1" ht="19.92" customHeight="1">
      <c r="A68" s="10"/>
      <c r="B68" s="182"/>
      <c r="C68" s="126"/>
      <c r="D68" s="183" t="s">
        <v>2035</v>
      </c>
      <c r="E68" s="184"/>
      <c r="F68" s="184"/>
      <c r="G68" s="184"/>
      <c r="H68" s="184"/>
      <c r="I68" s="184"/>
      <c r="J68" s="185">
        <f>J104</f>
        <v>0</v>
      </c>
      <c r="K68" s="126"/>
      <c r="L68" s="186"/>
      <c r="S68" s="10"/>
      <c r="T68" s="10"/>
      <c r="U68" s="10"/>
      <c r="V68" s="10"/>
      <c r="W68" s="10"/>
      <c r="X68" s="10"/>
      <c r="Y68" s="10"/>
      <c r="Z68" s="10"/>
      <c r="AA68" s="10"/>
      <c r="AB68" s="10"/>
      <c r="AC68" s="10"/>
      <c r="AD68" s="10"/>
      <c r="AE68" s="10"/>
    </row>
    <row r="69" hidden="1" s="9" customFormat="1" ht="24.96" customHeight="1">
      <c r="A69" s="9"/>
      <c r="B69" s="176"/>
      <c r="C69" s="177"/>
      <c r="D69" s="178" t="s">
        <v>2036</v>
      </c>
      <c r="E69" s="179"/>
      <c r="F69" s="179"/>
      <c r="G69" s="179"/>
      <c r="H69" s="179"/>
      <c r="I69" s="179"/>
      <c r="J69" s="180">
        <f>J119</f>
        <v>0</v>
      </c>
      <c r="K69" s="177"/>
      <c r="L69" s="181"/>
      <c r="S69" s="9"/>
      <c r="T69" s="9"/>
      <c r="U69" s="9"/>
      <c r="V69" s="9"/>
      <c r="W69" s="9"/>
      <c r="X69" s="9"/>
      <c r="Y69" s="9"/>
      <c r="Z69" s="9"/>
      <c r="AA69" s="9"/>
      <c r="AB69" s="9"/>
      <c r="AC69" s="9"/>
      <c r="AD69" s="9"/>
      <c r="AE69" s="9"/>
    </row>
    <row r="70" hidden="1" s="2" customFormat="1" ht="21.84" customHeight="1">
      <c r="A70" s="39"/>
      <c r="B70" s="40"/>
      <c r="C70" s="41"/>
      <c r="D70" s="41"/>
      <c r="E70" s="41"/>
      <c r="F70" s="41"/>
      <c r="G70" s="41"/>
      <c r="H70" s="41"/>
      <c r="I70" s="41"/>
      <c r="J70" s="41"/>
      <c r="K70" s="41"/>
      <c r="L70" s="146"/>
      <c r="S70" s="39"/>
      <c r="T70" s="39"/>
      <c r="U70" s="39"/>
      <c r="V70" s="39"/>
      <c r="W70" s="39"/>
      <c r="X70" s="39"/>
      <c r="Y70" s="39"/>
      <c r="Z70" s="39"/>
      <c r="AA70" s="39"/>
      <c r="AB70" s="39"/>
      <c r="AC70" s="39"/>
      <c r="AD70" s="39"/>
      <c r="AE70" s="39"/>
    </row>
    <row r="71" hidden="1" s="2" customFormat="1" ht="6.96" customHeight="1">
      <c r="A71" s="39"/>
      <c r="B71" s="60"/>
      <c r="C71" s="61"/>
      <c r="D71" s="61"/>
      <c r="E71" s="61"/>
      <c r="F71" s="61"/>
      <c r="G71" s="61"/>
      <c r="H71" s="61"/>
      <c r="I71" s="61"/>
      <c r="J71" s="61"/>
      <c r="K71" s="61"/>
      <c r="L71" s="146"/>
      <c r="S71" s="39"/>
      <c r="T71" s="39"/>
      <c r="U71" s="39"/>
      <c r="V71" s="39"/>
      <c r="W71" s="39"/>
      <c r="X71" s="39"/>
      <c r="Y71" s="39"/>
      <c r="Z71" s="39"/>
      <c r="AA71" s="39"/>
      <c r="AB71" s="39"/>
      <c r="AC71" s="39"/>
      <c r="AD71" s="39"/>
      <c r="AE71" s="39"/>
    </row>
    <row r="72" hidden="1"/>
    <row r="73" hidden="1"/>
    <row r="74" hidden="1"/>
    <row r="75" s="2" customFormat="1" ht="6.96" customHeight="1">
      <c r="A75" s="39"/>
      <c r="B75" s="62"/>
      <c r="C75" s="63"/>
      <c r="D75" s="63"/>
      <c r="E75" s="63"/>
      <c r="F75" s="63"/>
      <c r="G75" s="63"/>
      <c r="H75" s="63"/>
      <c r="I75" s="63"/>
      <c r="J75" s="63"/>
      <c r="K75" s="63"/>
      <c r="L75" s="146"/>
      <c r="S75" s="39"/>
      <c r="T75" s="39"/>
      <c r="U75" s="39"/>
      <c r="V75" s="39"/>
      <c r="W75" s="39"/>
      <c r="X75" s="39"/>
      <c r="Y75" s="39"/>
      <c r="Z75" s="39"/>
      <c r="AA75" s="39"/>
      <c r="AB75" s="39"/>
      <c r="AC75" s="39"/>
      <c r="AD75" s="39"/>
      <c r="AE75" s="39"/>
    </row>
    <row r="76" s="2" customFormat="1" ht="24.96" customHeight="1">
      <c r="A76" s="39"/>
      <c r="B76" s="40"/>
      <c r="C76" s="23" t="s">
        <v>178</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6"/>
      <c r="S77" s="39"/>
      <c r="T77" s="39"/>
      <c r="U77" s="39"/>
      <c r="V77" s="39"/>
      <c r="W77" s="39"/>
      <c r="X77" s="39"/>
      <c r="Y77" s="39"/>
      <c r="Z77" s="39"/>
      <c r="AA77" s="39"/>
      <c r="AB77" s="39"/>
      <c r="AC77" s="39"/>
      <c r="AD77" s="39"/>
      <c r="AE77" s="39"/>
    </row>
    <row r="78" s="2" customFormat="1" ht="12" customHeight="1">
      <c r="A78" s="39"/>
      <c r="B78" s="40"/>
      <c r="C78" s="32" t="s">
        <v>16</v>
      </c>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6.5" customHeight="1">
      <c r="A79" s="39"/>
      <c r="B79" s="40"/>
      <c r="C79" s="41"/>
      <c r="D79" s="41"/>
      <c r="E79" s="171" t="str">
        <f>E7</f>
        <v>Oprava zabezpečovacího zařízení v žst. Nový Bydžov</v>
      </c>
      <c r="F79" s="32"/>
      <c r="G79" s="32"/>
      <c r="H79" s="32"/>
      <c r="I79" s="41"/>
      <c r="J79" s="41"/>
      <c r="K79" s="41"/>
      <c r="L79" s="146"/>
      <c r="S79" s="39"/>
      <c r="T79" s="39"/>
      <c r="U79" s="39"/>
      <c r="V79" s="39"/>
      <c r="W79" s="39"/>
      <c r="X79" s="39"/>
      <c r="Y79" s="39"/>
      <c r="Z79" s="39"/>
      <c r="AA79" s="39"/>
      <c r="AB79" s="39"/>
      <c r="AC79" s="39"/>
      <c r="AD79" s="39"/>
      <c r="AE79" s="39"/>
    </row>
    <row r="80" s="1" customFormat="1" ht="12" customHeight="1">
      <c r="B80" s="21"/>
      <c r="C80" s="32" t="s">
        <v>145</v>
      </c>
      <c r="D80" s="22"/>
      <c r="E80" s="22"/>
      <c r="F80" s="22"/>
      <c r="G80" s="22"/>
      <c r="H80" s="22"/>
      <c r="I80" s="22"/>
      <c r="J80" s="22"/>
      <c r="K80" s="22"/>
      <c r="L80" s="20"/>
    </row>
    <row r="81" s="2" customFormat="1" ht="16.5" customHeight="1">
      <c r="A81" s="39"/>
      <c r="B81" s="40"/>
      <c r="C81" s="41"/>
      <c r="D81" s="41"/>
      <c r="E81" s="171" t="s">
        <v>2029</v>
      </c>
      <c r="F81" s="41"/>
      <c r="G81" s="41"/>
      <c r="H81" s="41"/>
      <c r="I81" s="41"/>
      <c r="J81" s="41"/>
      <c r="K81" s="41"/>
      <c r="L81" s="146"/>
      <c r="S81" s="39"/>
      <c r="T81" s="39"/>
      <c r="U81" s="39"/>
      <c r="V81" s="39"/>
      <c r="W81" s="39"/>
      <c r="X81" s="39"/>
      <c r="Y81" s="39"/>
      <c r="Z81" s="39"/>
      <c r="AA81" s="39"/>
      <c r="AB81" s="39"/>
      <c r="AC81" s="39"/>
      <c r="AD81" s="39"/>
      <c r="AE81" s="39"/>
    </row>
    <row r="82" s="2" customFormat="1" ht="12" customHeight="1">
      <c r="A82" s="39"/>
      <c r="B82" s="40"/>
      <c r="C82" s="32" t="s">
        <v>153</v>
      </c>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16.5" customHeight="1">
      <c r="A83" s="39"/>
      <c r="B83" s="40"/>
      <c r="C83" s="41"/>
      <c r="D83" s="41"/>
      <c r="E83" s="70" t="str">
        <f>E11</f>
        <v>01 - Napájení NN</v>
      </c>
      <c r="F83" s="41"/>
      <c r="G83" s="41"/>
      <c r="H83" s="41"/>
      <c r="I83" s="41"/>
      <c r="J83" s="41"/>
      <c r="K83" s="41"/>
      <c r="L83" s="146"/>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12" customHeight="1">
      <c r="A85" s="39"/>
      <c r="B85" s="40"/>
      <c r="C85" s="32" t="s">
        <v>22</v>
      </c>
      <c r="D85" s="41"/>
      <c r="E85" s="41"/>
      <c r="F85" s="27" t="str">
        <f>F14</f>
        <v>žst. Nový Bydžov</v>
      </c>
      <c r="G85" s="41"/>
      <c r="H85" s="41"/>
      <c r="I85" s="32" t="s">
        <v>24</v>
      </c>
      <c r="J85" s="73" t="str">
        <f>IF(J14="","",J14)</f>
        <v>14. 6. 2023</v>
      </c>
      <c r="K85" s="41"/>
      <c r="L85" s="146"/>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6"/>
      <c r="S86" s="39"/>
      <c r="T86" s="39"/>
      <c r="U86" s="39"/>
      <c r="V86" s="39"/>
      <c r="W86" s="39"/>
      <c r="X86" s="39"/>
      <c r="Y86" s="39"/>
      <c r="Z86" s="39"/>
      <c r="AA86" s="39"/>
      <c r="AB86" s="39"/>
      <c r="AC86" s="39"/>
      <c r="AD86" s="39"/>
      <c r="AE86" s="39"/>
    </row>
    <row r="87" s="2" customFormat="1" ht="15.15" customHeight="1">
      <c r="A87" s="39"/>
      <c r="B87" s="40"/>
      <c r="C87" s="32" t="s">
        <v>30</v>
      </c>
      <c r="D87" s="41"/>
      <c r="E87" s="41"/>
      <c r="F87" s="27" t="str">
        <f>E17</f>
        <v>Správa železnic, s.o., Oblastní ředitelství HK</v>
      </c>
      <c r="G87" s="41"/>
      <c r="H87" s="41"/>
      <c r="I87" s="32" t="s">
        <v>37</v>
      </c>
      <c r="J87" s="37" t="str">
        <f>E23</f>
        <v>Signal Projekt s.r.o.</v>
      </c>
      <c r="K87" s="41"/>
      <c r="L87" s="146"/>
      <c r="S87" s="39"/>
      <c r="T87" s="39"/>
      <c r="U87" s="39"/>
      <c r="V87" s="39"/>
      <c r="W87" s="39"/>
      <c r="X87" s="39"/>
      <c r="Y87" s="39"/>
      <c r="Z87" s="39"/>
      <c r="AA87" s="39"/>
      <c r="AB87" s="39"/>
      <c r="AC87" s="39"/>
      <c r="AD87" s="39"/>
      <c r="AE87" s="39"/>
    </row>
    <row r="88" s="2" customFormat="1" ht="15.15" customHeight="1">
      <c r="A88" s="39"/>
      <c r="B88" s="40"/>
      <c r="C88" s="32" t="s">
        <v>35</v>
      </c>
      <c r="D88" s="41"/>
      <c r="E88" s="41"/>
      <c r="F88" s="27" t="str">
        <f>IF(E20="","",E20)</f>
        <v>Vyplň údaj</v>
      </c>
      <c r="G88" s="41"/>
      <c r="H88" s="41"/>
      <c r="I88" s="32" t="s">
        <v>40</v>
      </c>
      <c r="J88" s="37" t="str">
        <f>E26</f>
        <v>Signal Projekt s.r.o.</v>
      </c>
      <c r="K88" s="41"/>
      <c r="L88" s="146"/>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6"/>
      <c r="S89" s="39"/>
      <c r="T89" s="39"/>
      <c r="U89" s="39"/>
      <c r="V89" s="39"/>
      <c r="W89" s="39"/>
      <c r="X89" s="39"/>
      <c r="Y89" s="39"/>
      <c r="Z89" s="39"/>
      <c r="AA89" s="39"/>
      <c r="AB89" s="39"/>
      <c r="AC89" s="39"/>
      <c r="AD89" s="39"/>
      <c r="AE89" s="39"/>
    </row>
    <row r="90" s="11" customFormat="1" ht="29.28" customHeight="1">
      <c r="A90" s="187"/>
      <c r="B90" s="188"/>
      <c r="C90" s="189" t="s">
        <v>179</v>
      </c>
      <c r="D90" s="190" t="s">
        <v>62</v>
      </c>
      <c r="E90" s="190" t="s">
        <v>58</v>
      </c>
      <c r="F90" s="190" t="s">
        <v>59</v>
      </c>
      <c r="G90" s="190" t="s">
        <v>180</v>
      </c>
      <c r="H90" s="190" t="s">
        <v>181</v>
      </c>
      <c r="I90" s="190" t="s">
        <v>182</v>
      </c>
      <c r="J90" s="190" t="s">
        <v>157</v>
      </c>
      <c r="K90" s="191" t="s">
        <v>183</v>
      </c>
      <c r="L90" s="192"/>
      <c r="M90" s="93" t="s">
        <v>32</v>
      </c>
      <c r="N90" s="94" t="s">
        <v>47</v>
      </c>
      <c r="O90" s="94" t="s">
        <v>184</v>
      </c>
      <c r="P90" s="94" t="s">
        <v>185</v>
      </c>
      <c r="Q90" s="94" t="s">
        <v>186</v>
      </c>
      <c r="R90" s="94" t="s">
        <v>187</v>
      </c>
      <c r="S90" s="94" t="s">
        <v>188</v>
      </c>
      <c r="T90" s="95" t="s">
        <v>189</v>
      </c>
      <c r="U90" s="187"/>
      <c r="V90" s="187"/>
      <c r="W90" s="187"/>
      <c r="X90" s="187"/>
      <c r="Y90" s="187"/>
      <c r="Z90" s="187"/>
      <c r="AA90" s="187"/>
      <c r="AB90" s="187"/>
      <c r="AC90" s="187"/>
      <c r="AD90" s="187"/>
      <c r="AE90" s="187"/>
    </row>
    <row r="91" s="2" customFormat="1" ht="22.8" customHeight="1">
      <c r="A91" s="39"/>
      <c r="B91" s="40"/>
      <c r="C91" s="100" t="s">
        <v>190</v>
      </c>
      <c r="D91" s="41"/>
      <c r="E91" s="41"/>
      <c r="F91" s="41"/>
      <c r="G91" s="41"/>
      <c r="H91" s="41"/>
      <c r="I91" s="41"/>
      <c r="J91" s="193">
        <f>BK91</f>
        <v>0</v>
      </c>
      <c r="K91" s="41"/>
      <c r="L91" s="45"/>
      <c r="M91" s="96"/>
      <c r="N91" s="194"/>
      <c r="O91" s="97"/>
      <c r="P91" s="195">
        <f>P92+P103+P119</f>
        <v>0</v>
      </c>
      <c r="Q91" s="97"/>
      <c r="R91" s="195">
        <f>R92+R103+R119</f>
        <v>0</v>
      </c>
      <c r="S91" s="97"/>
      <c r="T91" s="196">
        <f>T92+T103+T119</f>
        <v>0</v>
      </c>
      <c r="U91" s="39"/>
      <c r="V91" s="39"/>
      <c r="W91" s="39"/>
      <c r="X91" s="39"/>
      <c r="Y91" s="39"/>
      <c r="Z91" s="39"/>
      <c r="AA91" s="39"/>
      <c r="AB91" s="39"/>
      <c r="AC91" s="39"/>
      <c r="AD91" s="39"/>
      <c r="AE91" s="39"/>
      <c r="AT91" s="17" t="s">
        <v>76</v>
      </c>
      <c r="AU91" s="17" t="s">
        <v>158</v>
      </c>
      <c r="BK91" s="197">
        <f>BK92+BK103+BK119</f>
        <v>0</v>
      </c>
    </row>
    <row r="92" s="12" customFormat="1" ht="25.92" customHeight="1">
      <c r="A92" s="12"/>
      <c r="B92" s="198"/>
      <c r="C92" s="199"/>
      <c r="D92" s="200" t="s">
        <v>76</v>
      </c>
      <c r="E92" s="201" t="s">
        <v>88</v>
      </c>
      <c r="F92" s="201" t="s">
        <v>2037</v>
      </c>
      <c r="G92" s="199"/>
      <c r="H92" s="199"/>
      <c r="I92" s="202"/>
      <c r="J92" s="203">
        <f>BK92</f>
        <v>0</v>
      </c>
      <c r="K92" s="199"/>
      <c r="L92" s="204"/>
      <c r="M92" s="205"/>
      <c r="N92" s="206"/>
      <c r="O92" s="206"/>
      <c r="P92" s="207">
        <f>P93+P97</f>
        <v>0</v>
      </c>
      <c r="Q92" s="206"/>
      <c r="R92" s="207">
        <f>R93+R97</f>
        <v>0</v>
      </c>
      <c r="S92" s="206"/>
      <c r="T92" s="208">
        <f>T93+T97</f>
        <v>0</v>
      </c>
      <c r="U92" s="12"/>
      <c r="V92" s="12"/>
      <c r="W92" s="12"/>
      <c r="X92" s="12"/>
      <c r="Y92" s="12"/>
      <c r="Z92" s="12"/>
      <c r="AA92" s="12"/>
      <c r="AB92" s="12"/>
      <c r="AC92" s="12"/>
      <c r="AD92" s="12"/>
      <c r="AE92" s="12"/>
      <c r="AR92" s="209" t="s">
        <v>208</v>
      </c>
      <c r="AT92" s="210" t="s">
        <v>76</v>
      </c>
      <c r="AU92" s="210" t="s">
        <v>77</v>
      </c>
      <c r="AY92" s="209" t="s">
        <v>194</v>
      </c>
      <c r="BK92" s="211">
        <f>BK93+BK97</f>
        <v>0</v>
      </c>
    </row>
    <row r="93" s="12" customFormat="1" ht="22.8" customHeight="1">
      <c r="A93" s="12"/>
      <c r="B93" s="198"/>
      <c r="C93" s="199"/>
      <c r="D93" s="200" t="s">
        <v>76</v>
      </c>
      <c r="E93" s="212" t="s">
        <v>2038</v>
      </c>
      <c r="F93" s="212" t="s">
        <v>2039</v>
      </c>
      <c r="G93" s="199"/>
      <c r="H93" s="199"/>
      <c r="I93" s="202"/>
      <c r="J93" s="213">
        <f>BK93</f>
        <v>0</v>
      </c>
      <c r="K93" s="199"/>
      <c r="L93" s="204"/>
      <c r="M93" s="205"/>
      <c r="N93" s="206"/>
      <c r="O93" s="206"/>
      <c r="P93" s="207">
        <f>SUM(P94:P96)</f>
        <v>0</v>
      </c>
      <c r="Q93" s="206"/>
      <c r="R93" s="207">
        <f>SUM(R94:R96)</f>
        <v>0</v>
      </c>
      <c r="S93" s="206"/>
      <c r="T93" s="208">
        <f>SUM(T94:T96)</f>
        <v>0</v>
      </c>
      <c r="U93" s="12"/>
      <c r="V93" s="12"/>
      <c r="W93" s="12"/>
      <c r="X93" s="12"/>
      <c r="Y93" s="12"/>
      <c r="Z93" s="12"/>
      <c r="AA93" s="12"/>
      <c r="AB93" s="12"/>
      <c r="AC93" s="12"/>
      <c r="AD93" s="12"/>
      <c r="AE93" s="12"/>
      <c r="AR93" s="209" t="s">
        <v>84</v>
      </c>
      <c r="AT93" s="210" t="s">
        <v>76</v>
      </c>
      <c r="AU93" s="210" t="s">
        <v>84</v>
      </c>
      <c r="AY93" s="209" t="s">
        <v>194</v>
      </c>
      <c r="BK93" s="211">
        <f>SUM(BK94:BK96)</f>
        <v>0</v>
      </c>
    </row>
    <row r="94" s="2" customFormat="1" ht="21.75" customHeight="1">
      <c r="A94" s="39"/>
      <c r="B94" s="40"/>
      <c r="C94" s="214" t="s">
        <v>84</v>
      </c>
      <c r="D94" s="214" t="s">
        <v>197</v>
      </c>
      <c r="E94" s="215" t="s">
        <v>2040</v>
      </c>
      <c r="F94" s="216" t="s">
        <v>2041</v>
      </c>
      <c r="G94" s="217" t="s">
        <v>127</v>
      </c>
      <c r="H94" s="218">
        <v>10</v>
      </c>
      <c r="I94" s="219"/>
      <c r="J94" s="220">
        <f>ROUND(I94*H94,2)</f>
        <v>0</v>
      </c>
      <c r="K94" s="216" t="s">
        <v>200</v>
      </c>
      <c r="L94" s="221"/>
      <c r="M94" s="222" t="s">
        <v>32</v>
      </c>
      <c r="N94" s="223" t="s">
        <v>48</v>
      </c>
      <c r="O94" s="85"/>
      <c r="P94" s="224">
        <f>O94*H94</f>
        <v>0</v>
      </c>
      <c r="Q94" s="224">
        <v>0</v>
      </c>
      <c r="R94" s="224">
        <f>Q94*H94</f>
        <v>0</v>
      </c>
      <c r="S94" s="224">
        <v>0</v>
      </c>
      <c r="T94" s="225">
        <f>S94*H94</f>
        <v>0</v>
      </c>
      <c r="U94" s="39"/>
      <c r="V94" s="39"/>
      <c r="W94" s="39"/>
      <c r="X94" s="39"/>
      <c r="Y94" s="39"/>
      <c r="Z94" s="39"/>
      <c r="AA94" s="39"/>
      <c r="AB94" s="39"/>
      <c r="AC94" s="39"/>
      <c r="AD94" s="39"/>
      <c r="AE94" s="39"/>
      <c r="AR94" s="226" t="s">
        <v>201</v>
      </c>
      <c r="AT94" s="226" t="s">
        <v>197</v>
      </c>
      <c r="AU94" s="226" t="s">
        <v>86</v>
      </c>
      <c r="AY94" s="17" t="s">
        <v>194</v>
      </c>
      <c r="BE94" s="227">
        <f>IF(N94="základní",J94,0)</f>
        <v>0</v>
      </c>
      <c r="BF94" s="227">
        <f>IF(N94="snížená",J94,0)</f>
        <v>0</v>
      </c>
      <c r="BG94" s="227">
        <f>IF(N94="zákl. přenesená",J94,0)</f>
        <v>0</v>
      </c>
      <c r="BH94" s="227">
        <f>IF(N94="sníž. přenesená",J94,0)</f>
        <v>0</v>
      </c>
      <c r="BI94" s="227">
        <f>IF(N94="nulová",J94,0)</f>
        <v>0</v>
      </c>
      <c r="BJ94" s="17" t="s">
        <v>84</v>
      </c>
      <c r="BK94" s="227">
        <f>ROUND(I94*H94,2)</f>
        <v>0</v>
      </c>
      <c r="BL94" s="17" t="s">
        <v>202</v>
      </c>
      <c r="BM94" s="226" t="s">
        <v>2042</v>
      </c>
    </row>
    <row r="95" s="2" customFormat="1">
      <c r="A95" s="39"/>
      <c r="B95" s="40"/>
      <c r="C95" s="41"/>
      <c r="D95" s="230" t="s">
        <v>226</v>
      </c>
      <c r="E95" s="41"/>
      <c r="F95" s="270" t="s">
        <v>2043</v>
      </c>
      <c r="G95" s="41"/>
      <c r="H95" s="41"/>
      <c r="I95" s="271"/>
      <c r="J95" s="41"/>
      <c r="K95" s="41"/>
      <c r="L95" s="45"/>
      <c r="M95" s="272"/>
      <c r="N95" s="273"/>
      <c r="O95" s="85"/>
      <c r="P95" s="85"/>
      <c r="Q95" s="85"/>
      <c r="R95" s="85"/>
      <c r="S95" s="85"/>
      <c r="T95" s="86"/>
      <c r="U95" s="39"/>
      <c r="V95" s="39"/>
      <c r="W95" s="39"/>
      <c r="X95" s="39"/>
      <c r="Y95" s="39"/>
      <c r="Z95" s="39"/>
      <c r="AA95" s="39"/>
      <c r="AB95" s="39"/>
      <c r="AC95" s="39"/>
      <c r="AD95" s="39"/>
      <c r="AE95" s="39"/>
      <c r="AT95" s="17" t="s">
        <v>226</v>
      </c>
      <c r="AU95" s="17" t="s">
        <v>86</v>
      </c>
    </row>
    <row r="96" s="2" customFormat="1" ht="21.75" customHeight="1">
      <c r="A96" s="39"/>
      <c r="B96" s="40"/>
      <c r="C96" s="261" t="s">
        <v>86</v>
      </c>
      <c r="D96" s="261" t="s">
        <v>222</v>
      </c>
      <c r="E96" s="262" t="s">
        <v>344</v>
      </c>
      <c r="F96" s="263" t="s">
        <v>345</v>
      </c>
      <c r="G96" s="264" t="s">
        <v>127</v>
      </c>
      <c r="H96" s="265">
        <v>10</v>
      </c>
      <c r="I96" s="266"/>
      <c r="J96" s="267">
        <f>ROUND(I96*H96,2)</f>
        <v>0</v>
      </c>
      <c r="K96" s="263" t="s">
        <v>200</v>
      </c>
      <c r="L96" s="45"/>
      <c r="M96" s="268" t="s">
        <v>32</v>
      </c>
      <c r="N96" s="269" t="s">
        <v>48</v>
      </c>
      <c r="O96" s="85"/>
      <c r="P96" s="224">
        <f>O96*H96</f>
        <v>0</v>
      </c>
      <c r="Q96" s="224">
        <v>0</v>
      </c>
      <c r="R96" s="224">
        <f>Q96*H96</f>
        <v>0</v>
      </c>
      <c r="S96" s="224">
        <v>0</v>
      </c>
      <c r="T96" s="225">
        <f>S96*H96</f>
        <v>0</v>
      </c>
      <c r="U96" s="39"/>
      <c r="V96" s="39"/>
      <c r="W96" s="39"/>
      <c r="X96" s="39"/>
      <c r="Y96" s="39"/>
      <c r="Z96" s="39"/>
      <c r="AA96" s="39"/>
      <c r="AB96" s="39"/>
      <c r="AC96" s="39"/>
      <c r="AD96" s="39"/>
      <c r="AE96" s="39"/>
      <c r="AR96" s="226" t="s">
        <v>208</v>
      </c>
      <c r="AT96" s="226" t="s">
        <v>222</v>
      </c>
      <c r="AU96" s="226" t="s">
        <v>86</v>
      </c>
      <c r="AY96" s="17" t="s">
        <v>194</v>
      </c>
      <c r="BE96" s="227">
        <f>IF(N96="základní",J96,0)</f>
        <v>0</v>
      </c>
      <c r="BF96" s="227">
        <f>IF(N96="snížená",J96,0)</f>
        <v>0</v>
      </c>
      <c r="BG96" s="227">
        <f>IF(N96="zákl. přenesená",J96,0)</f>
        <v>0</v>
      </c>
      <c r="BH96" s="227">
        <f>IF(N96="sníž. přenesená",J96,0)</f>
        <v>0</v>
      </c>
      <c r="BI96" s="227">
        <f>IF(N96="nulová",J96,0)</f>
        <v>0</v>
      </c>
      <c r="BJ96" s="17" t="s">
        <v>84</v>
      </c>
      <c r="BK96" s="227">
        <f>ROUND(I96*H96,2)</f>
        <v>0</v>
      </c>
      <c r="BL96" s="17" t="s">
        <v>208</v>
      </c>
      <c r="BM96" s="226" t="s">
        <v>2044</v>
      </c>
    </row>
    <row r="97" s="12" customFormat="1" ht="22.8" customHeight="1">
      <c r="A97" s="12"/>
      <c r="B97" s="198"/>
      <c r="C97" s="199"/>
      <c r="D97" s="200" t="s">
        <v>76</v>
      </c>
      <c r="E97" s="212" t="s">
        <v>1445</v>
      </c>
      <c r="F97" s="212" t="s">
        <v>2037</v>
      </c>
      <c r="G97" s="199"/>
      <c r="H97" s="199"/>
      <c r="I97" s="202"/>
      <c r="J97" s="213">
        <f>BK97</f>
        <v>0</v>
      </c>
      <c r="K97" s="199"/>
      <c r="L97" s="204"/>
      <c r="M97" s="205"/>
      <c r="N97" s="206"/>
      <c r="O97" s="206"/>
      <c r="P97" s="207">
        <f>SUM(P98:P102)</f>
        <v>0</v>
      </c>
      <c r="Q97" s="206"/>
      <c r="R97" s="207">
        <f>SUM(R98:R102)</f>
        <v>0</v>
      </c>
      <c r="S97" s="206"/>
      <c r="T97" s="208">
        <f>SUM(T98:T102)</f>
        <v>0</v>
      </c>
      <c r="U97" s="12"/>
      <c r="V97" s="12"/>
      <c r="W97" s="12"/>
      <c r="X97" s="12"/>
      <c r="Y97" s="12"/>
      <c r="Z97" s="12"/>
      <c r="AA97" s="12"/>
      <c r="AB97" s="12"/>
      <c r="AC97" s="12"/>
      <c r="AD97" s="12"/>
      <c r="AE97" s="12"/>
      <c r="AR97" s="209" t="s">
        <v>84</v>
      </c>
      <c r="AT97" s="210" t="s">
        <v>76</v>
      </c>
      <c r="AU97" s="210" t="s">
        <v>84</v>
      </c>
      <c r="AY97" s="209" t="s">
        <v>194</v>
      </c>
      <c r="BK97" s="211">
        <f>SUM(BK98:BK102)</f>
        <v>0</v>
      </c>
    </row>
    <row r="98" s="2" customFormat="1" ht="21.75" customHeight="1">
      <c r="A98" s="39"/>
      <c r="B98" s="40"/>
      <c r="C98" s="214" t="s">
        <v>193</v>
      </c>
      <c r="D98" s="214" t="s">
        <v>197</v>
      </c>
      <c r="E98" s="215" t="s">
        <v>2045</v>
      </c>
      <c r="F98" s="216" t="s">
        <v>2046</v>
      </c>
      <c r="G98" s="217" t="s">
        <v>127</v>
      </c>
      <c r="H98" s="218">
        <v>10</v>
      </c>
      <c r="I98" s="219"/>
      <c r="J98" s="220">
        <f>ROUND(I98*H98,2)</f>
        <v>0</v>
      </c>
      <c r="K98" s="216" t="s">
        <v>200</v>
      </c>
      <c r="L98" s="221"/>
      <c r="M98" s="222" t="s">
        <v>32</v>
      </c>
      <c r="N98" s="223" t="s">
        <v>48</v>
      </c>
      <c r="O98" s="85"/>
      <c r="P98" s="224">
        <f>O98*H98</f>
        <v>0</v>
      </c>
      <c r="Q98" s="224">
        <v>0</v>
      </c>
      <c r="R98" s="224">
        <f>Q98*H98</f>
        <v>0</v>
      </c>
      <c r="S98" s="224">
        <v>0</v>
      </c>
      <c r="T98" s="225">
        <f>S98*H98</f>
        <v>0</v>
      </c>
      <c r="U98" s="39"/>
      <c r="V98" s="39"/>
      <c r="W98" s="39"/>
      <c r="X98" s="39"/>
      <c r="Y98" s="39"/>
      <c r="Z98" s="39"/>
      <c r="AA98" s="39"/>
      <c r="AB98" s="39"/>
      <c r="AC98" s="39"/>
      <c r="AD98" s="39"/>
      <c r="AE98" s="39"/>
      <c r="AR98" s="226" t="s">
        <v>201</v>
      </c>
      <c r="AT98" s="226" t="s">
        <v>197</v>
      </c>
      <c r="AU98" s="226" t="s">
        <v>86</v>
      </c>
      <c r="AY98" s="17" t="s">
        <v>194</v>
      </c>
      <c r="BE98" s="227">
        <f>IF(N98="základní",J98,0)</f>
        <v>0</v>
      </c>
      <c r="BF98" s="227">
        <f>IF(N98="snížená",J98,0)</f>
        <v>0</v>
      </c>
      <c r="BG98" s="227">
        <f>IF(N98="zákl. přenesená",J98,0)</f>
        <v>0</v>
      </c>
      <c r="BH98" s="227">
        <f>IF(N98="sníž. přenesená",J98,0)</f>
        <v>0</v>
      </c>
      <c r="BI98" s="227">
        <f>IF(N98="nulová",J98,0)</f>
        <v>0</v>
      </c>
      <c r="BJ98" s="17" t="s">
        <v>84</v>
      </c>
      <c r="BK98" s="227">
        <f>ROUND(I98*H98,2)</f>
        <v>0</v>
      </c>
      <c r="BL98" s="17" t="s">
        <v>202</v>
      </c>
      <c r="BM98" s="226" t="s">
        <v>2047</v>
      </c>
    </row>
    <row r="99" s="2" customFormat="1" ht="16.5" customHeight="1">
      <c r="A99" s="39"/>
      <c r="B99" s="40"/>
      <c r="C99" s="261" t="s">
        <v>208</v>
      </c>
      <c r="D99" s="261" t="s">
        <v>222</v>
      </c>
      <c r="E99" s="262" t="s">
        <v>2048</v>
      </c>
      <c r="F99" s="263" t="s">
        <v>2049</v>
      </c>
      <c r="G99" s="264" t="s">
        <v>127</v>
      </c>
      <c r="H99" s="265">
        <v>10</v>
      </c>
      <c r="I99" s="266"/>
      <c r="J99" s="267">
        <f>ROUND(I99*H99,2)</f>
        <v>0</v>
      </c>
      <c r="K99" s="263" t="s">
        <v>200</v>
      </c>
      <c r="L99" s="45"/>
      <c r="M99" s="268" t="s">
        <v>32</v>
      </c>
      <c r="N99" s="269" t="s">
        <v>48</v>
      </c>
      <c r="O99" s="85"/>
      <c r="P99" s="224">
        <f>O99*H99</f>
        <v>0</v>
      </c>
      <c r="Q99" s="224">
        <v>0</v>
      </c>
      <c r="R99" s="224">
        <f>Q99*H99</f>
        <v>0</v>
      </c>
      <c r="S99" s="224">
        <v>0</v>
      </c>
      <c r="T99" s="225">
        <f>S99*H99</f>
        <v>0</v>
      </c>
      <c r="U99" s="39"/>
      <c r="V99" s="39"/>
      <c r="W99" s="39"/>
      <c r="X99" s="39"/>
      <c r="Y99" s="39"/>
      <c r="Z99" s="39"/>
      <c r="AA99" s="39"/>
      <c r="AB99" s="39"/>
      <c r="AC99" s="39"/>
      <c r="AD99" s="39"/>
      <c r="AE99" s="39"/>
      <c r="AR99" s="226" t="s">
        <v>84</v>
      </c>
      <c r="AT99" s="226" t="s">
        <v>222</v>
      </c>
      <c r="AU99" s="226" t="s">
        <v>86</v>
      </c>
      <c r="AY99" s="17" t="s">
        <v>194</v>
      </c>
      <c r="BE99" s="227">
        <f>IF(N99="základní",J99,0)</f>
        <v>0</v>
      </c>
      <c r="BF99" s="227">
        <f>IF(N99="snížená",J99,0)</f>
        <v>0</v>
      </c>
      <c r="BG99" s="227">
        <f>IF(N99="zákl. přenesená",J99,0)</f>
        <v>0</v>
      </c>
      <c r="BH99" s="227">
        <f>IF(N99="sníž. přenesená",J99,0)</f>
        <v>0</v>
      </c>
      <c r="BI99" s="227">
        <f>IF(N99="nulová",J99,0)</f>
        <v>0</v>
      </c>
      <c r="BJ99" s="17" t="s">
        <v>84</v>
      </c>
      <c r="BK99" s="227">
        <f>ROUND(I99*H99,2)</f>
        <v>0</v>
      </c>
      <c r="BL99" s="17" t="s">
        <v>84</v>
      </c>
      <c r="BM99" s="226" t="s">
        <v>2050</v>
      </c>
    </row>
    <row r="100" s="2" customFormat="1" ht="16.5" customHeight="1">
      <c r="A100" s="39"/>
      <c r="B100" s="40"/>
      <c r="C100" s="214" t="s">
        <v>221</v>
      </c>
      <c r="D100" s="214" t="s">
        <v>197</v>
      </c>
      <c r="E100" s="215" t="s">
        <v>511</v>
      </c>
      <c r="F100" s="216" t="s">
        <v>512</v>
      </c>
      <c r="G100" s="217" t="s">
        <v>127</v>
      </c>
      <c r="H100" s="218">
        <v>10</v>
      </c>
      <c r="I100" s="219"/>
      <c r="J100" s="220">
        <f>ROUND(I100*H100,2)</f>
        <v>0</v>
      </c>
      <c r="K100" s="216" t="s">
        <v>200</v>
      </c>
      <c r="L100" s="221"/>
      <c r="M100" s="222" t="s">
        <v>32</v>
      </c>
      <c r="N100" s="223" t="s">
        <v>48</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201</v>
      </c>
      <c r="AT100" s="226" t="s">
        <v>197</v>
      </c>
      <c r="AU100" s="226" t="s">
        <v>86</v>
      </c>
      <c r="AY100" s="17" t="s">
        <v>194</v>
      </c>
      <c r="BE100" s="227">
        <f>IF(N100="základní",J100,0)</f>
        <v>0</v>
      </c>
      <c r="BF100" s="227">
        <f>IF(N100="snížená",J100,0)</f>
        <v>0</v>
      </c>
      <c r="BG100" s="227">
        <f>IF(N100="zákl. přenesená",J100,0)</f>
        <v>0</v>
      </c>
      <c r="BH100" s="227">
        <f>IF(N100="sníž. přenesená",J100,0)</f>
        <v>0</v>
      </c>
      <c r="BI100" s="227">
        <f>IF(N100="nulová",J100,0)</f>
        <v>0</v>
      </c>
      <c r="BJ100" s="17" t="s">
        <v>84</v>
      </c>
      <c r="BK100" s="227">
        <f>ROUND(I100*H100,2)</f>
        <v>0</v>
      </c>
      <c r="BL100" s="17" t="s">
        <v>202</v>
      </c>
      <c r="BM100" s="226" t="s">
        <v>2051</v>
      </c>
    </row>
    <row r="101" s="2" customFormat="1" ht="16.5" customHeight="1">
      <c r="A101" s="39"/>
      <c r="B101" s="40"/>
      <c r="C101" s="261" t="s">
        <v>229</v>
      </c>
      <c r="D101" s="261" t="s">
        <v>222</v>
      </c>
      <c r="E101" s="262" t="s">
        <v>2052</v>
      </c>
      <c r="F101" s="263" t="s">
        <v>2053</v>
      </c>
      <c r="G101" s="264" t="s">
        <v>127</v>
      </c>
      <c r="H101" s="265">
        <v>10</v>
      </c>
      <c r="I101" s="266"/>
      <c r="J101" s="267">
        <f>ROUND(I101*H101,2)</f>
        <v>0</v>
      </c>
      <c r="K101" s="263" t="s">
        <v>200</v>
      </c>
      <c r="L101" s="45"/>
      <c r="M101" s="268" t="s">
        <v>32</v>
      </c>
      <c r="N101" s="269" t="s">
        <v>48</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279</v>
      </c>
      <c r="AT101" s="226" t="s">
        <v>222</v>
      </c>
      <c r="AU101" s="226" t="s">
        <v>86</v>
      </c>
      <c r="AY101" s="17" t="s">
        <v>194</v>
      </c>
      <c r="BE101" s="227">
        <f>IF(N101="základní",J101,0)</f>
        <v>0</v>
      </c>
      <c r="BF101" s="227">
        <f>IF(N101="snížená",J101,0)</f>
        <v>0</v>
      </c>
      <c r="BG101" s="227">
        <f>IF(N101="zákl. přenesená",J101,0)</f>
        <v>0</v>
      </c>
      <c r="BH101" s="227">
        <f>IF(N101="sníž. přenesená",J101,0)</f>
        <v>0</v>
      </c>
      <c r="BI101" s="227">
        <f>IF(N101="nulová",J101,0)</f>
        <v>0</v>
      </c>
      <c r="BJ101" s="17" t="s">
        <v>84</v>
      </c>
      <c r="BK101" s="227">
        <f>ROUND(I101*H101,2)</f>
        <v>0</v>
      </c>
      <c r="BL101" s="17" t="s">
        <v>279</v>
      </c>
      <c r="BM101" s="226" t="s">
        <v>2054</v>
      </c>
    </row>
    <row r="102" s="2" customFormat="1">
      <c r="A102" s="39"/>
      <c r="B102" s="40"/>
      <c r="C102" s="41"/>
      <c r="D102" s="230" t="s">
        <v>226</v>
      </c>
      <c r="E102" s="41"/>
      <c r="F102" s="270" t="s">
        <v>2055</v>
      </c>
      <c r="G102" s="41"/>
      <c r="H102" s="41"/>
      <c r="I102" s="271"/>
      <c r="J102" s="41"/>
      <c r="K102" s="41"/>
      <c r="L102" s="45"/>
      <c r="M102" s="272"/>
      <c r="N102" s="273"/>
      <c r="O102" s="85"/>
      <c r="P102" s="85"/>
      <c r="Q102" s="85"/>
      <c r="R102" s="85"/>
      <c r="S102" s="85"/>
      <c r="T102" s="86"/>
      <c r="U102" s="39"/>
      <c r="V102" s="39"/>
      <c r="W102" s="39"/>
      <c r="X102" s="39"/>
      <c r="Y102" s="39"/>
      <c r="Z102" s="39"/>
      <c r="AA102" s="39"/>
      <c r="AB102" s="39"/>
      <c r="AC102" s="39"/>
      <c r="AD102" s="39"/>
      <c r="AE102" s="39"/>
      <c r="AT102" s="17" t="s">
        <v>226</v>
      </c>
      <c r="AU102" s="17" t="s">
        <v>86</v>
      </c>
    </row>
    <row r="103" s="12" customFormat="1" ht="25.92" customHeight="1">
      <c r="A103" s="12"/>
      <c r="B103" s="198"/>
      <c r="C103" s="199"/>
      <c r="D103" s="200" t="s">
        <v>76</v>
      </c>
      <c r="E103" s="201" t="s">
        <v>92</v>
      </c>
      <c r="F103" s="201" t="s">
        <v>2056</v>
      </c>
      <c r="G103" s="199"/>
      <c r="H103" s="199"/>
      <c r="I103" s="202"/>
      <c r="J103" s="203">
        <f>BK103</f>
        <v>0</v>
      </c>
      <c r="K103" s="199"/>
      <c r="L103" s="204"/>
      <c r="M103" s="205"/>
      <c r="N103" s="206"/>
      <c r="O103" s="206"/>
      <c r="P103" s="207">
        <f>P104</f>
        <v>0</v>
      </c>
      <c r="Q103" s="206"/>
      <c r="R103" s="207">
        <f>R104</f>
        <v>0</v>
      </c>
      <c r="S103" s="206"/>
      <c r="T103" s="208">
        <f>T104</f>
        <v>0</v>
      </c>
      <c r="U103" s="12"/>
      <c r="V103" s="12"/>
      <c r="W103" s="12"/>
      <c r="X103" s="12"/>
      <c r="Y103" s="12"/>
      <c r="Z103" s="12"/>
      <c r="AA103" s="12"/>
      <c r="AB103" s="12"/>
      <c r="AC103" s="12"/>
      <c r="AD103" s="12"/>
      <c r="AE103" s="12"/>
      <c r="AR103" s="209" t="s">
        <v>84</v>
      </c>
      <c r="AT103" s="210" t="s">
        <v>76</v>
      </c>
      <c r="AU103" s="210" t="s">
        <v>77</v>
      </c>
      <c r="AY103" s="209" t="s">
        <v>194</v>
      </c>
      <c r="BK103" s="211">
        <f>BK104</f>
        <v>0</v>
      </c>
    </row>
    <row r="104" s="12" customFormat="1" ht="22.8" customHeight="1">
      <c r="A104" s="12"/>
      <c r="B104" s="198"/>
      <c r="C104" s="199"/>
      <c r="D104" s="200" t="s">
        <v>76</v>
      </c>
      <c r="E104" s="212" t="s">
        <v>2057</v>
      </c>
      <c r="F104" s="212" t="s">
        <v>2058</v>
      </c>
      <c r="G104" s="199"/>
      <c r="H104" s="199"/>
      <c r="I104" s="202"/>
      <c r="J104" s="213">
        <f>BK104</f>
        <v>0</v>
      </c>
      <c r="K104" s="199"/>
      <c r="L104" s="204"/>
      <c r="M104" s="205"/>
      <c r="N104" s="206"/>
      <c r="O104" s="206"/>
      <c r="P104" s="207">
        <f>SUM(P105:P118)</f>
        <v>0</v>
      </c>
      <c r="Q104" s="206"/>
      <c r="R104" s="207">
        <f>SUM(R105:R118)</f>
        <v>0</v>
      </c>
      <c r="S104" s="206"/>
      <c r="T104" s="208">
        <f>SUM(T105:T118)</f>
        <v>0</v>
      </c>
      <c r="U104" s="12"/>
      <c r="V104" s="12"/>
      <c r="W104" s="12"/>
      <c r="X104" s="12"/>
      <c r="Y104" s="12"/>
      <c r="Z104" s="12"/>
      <c r="AA104" s="12"/>
      <c r="AB104" s="12"/>
      <c r="AC104" s="12"/>
      <c r="AD104" s="12"/>
      <c r="AE104" s="12"/>
      <c r="AR104" s="209" t="s">
        <v>84</v>
      </c>
      <c r="AT104" s="210" t="s">
        <v>76</v>
      </c>
      <c r="AU104" s="210" t="s">
        <v>84</v>
      </c>
      <c r="AY104" s="209" t="s">
        <v>194</v>
      </c>
      <c r="BK104" s="211">
        <f>SUM(BK105:BK118)</f>
        <v>0</v>
      </c>
    </row>
    <row r="105" s="2" customFormat="1" ht="24.15" customHeight="1">
      <c r="A105" s="39"/>
      <c r="B105" s="40"/>
      <c r="C105" s="214" t="s">
        <v>234</v>
      </c>
      <c r="D105" s="214" t="s">
        <v>197</v>
      </c>
      <c r="E105" s="215" t="s">
        <v>2059</v>
      </c>
      <c r="F105" s="216" t="s">
        <v>2060</v>
      </c>
      <c r="G105" s="217" t="s">
        <v>262</v>
      </c>
      <c r="H105" s="218">
        <v>1</v>
      </c>
      <c r="I105" s="219"/>
      <c r="J105" s="220">
        <f>ROUND(I105*H105,2)</f>
        <v>0</v>
      </c>
      <c r="K105" s="216" t="s">
        <v>200</v>
      </c>
      <c r="L105" s="221"/>
      <c r="M105" s="222" t="s">
        <v>32</v>
      </c>
      <c r="N105" s="223" t="s">
        <v>48</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524</v>
      </c>
      <c r="AT105" s="226" t="s">
        <v>197</v>
      </c>
      <c r="AU105" s="226" t="s">
        <v>86</v>
      </c>
      <c r="AY105" s="17" t="s">
        <v>194</v>
      </c>
      <c r="BE105" s="227">
        <f>IF(N105="základní",J105,0)</f>
        <v>0</v>
      </c>
      <c r="BF105" s="227">
        <f>IF(N105="snížená",J105,0)</f>
        <v>0</v>
      </c>
      <c r="BG105" s="227">
        <f>IF(N105="zákl. přenesená",J105,0)</f>
        <v>0</v>
      </c>
      <c r="BH105" s="227">
        <f>IF(N105="sníž. přenesená",J105,0)</f>
        <v>0</v>
      </c>
      <c r="BI105" s="227">
        <f>IF(N105="nulová",J105,0)</f>
        <v>0</v>
      </c>
      <c r="BJ105" s="17" t="s">
        <v>84</v>
      </c>
      <c r="BK105" s="227">
        <f>ROUND(I105*H105,2)</f>
        <v>0</v>
      </c>
      <c r="BL105" s="17" t="s">
        <v>524</v>
      </c>
      <c r="BM105" s="226" t="s">
        <v>2061</v>
      </c>
    </row>
    <row r="106" s="2" customFormat="1" ht="37.8" customHeight="1">
      <c r="A106" s="39"/>
      <c r="B106" s="40"/>
      <c r="C106" s="261" t="s">
        <v>239</v>
      </c>
      <c r="D106" s="261" t="s">
        <v>222</v>
      </c>
      <c r="E106" s="262" t="s">
        <v>2062</v>
      </c>
      <c r="F106" s="263" t="s">
        <v>2063</v>
      </c>
      <c r="G106" s="264" t="s">
        <v>262</v>
      </c>
      <c r="H106" s="265">
        <v>2</v>
      </c>
      <c r="I106" s="266"/>
      <c r="J106" s="267">
        <f>ROUND(I106*H106,2)</f>
        <v>0</v>
      </c>
      <c r="K106" s="263" t="s">
        <v>200</v>
      </c>
      <c r="L106" s="45"/>
      <c r="M106" s="268" t="s">
        <v>32</v>
      </c>
      <c r="N106" s="269" t="s">
        <v>48</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208</v>
      </c>
      <c r="AT106" s="226" t="s">
        <v>222</v>
      </c>
      <c r="AU106" s="226" t="s">
        <v>86</v>
      </c>
      <c r="AY106" s="17" t="s">
        <v>194</v>
      </c>
      <c r="BE106" s="227">
        <f>IF(N106="základní",J106,0)</f>
        <v>0</v>
      </c>
      <c r="BF106" s="227">
        <f>IF(N106="snížená",J106,0)</f>
        <v>0</v>
      </c>
      <c r="BG106" s="227">
        <f>IF(N106="zákl. přenesená",J106,0)</f>
        <v>0</v>
      </c>
      <c r="BH106" s="227">
        <f>IF(N106="sníž. přenesená",J106,0)</f>
        <v>0</v>
      </c>
      <c r="BI106" s="227">
        <f>IF(N106="nulová",J106,0)</f>
        <v>0</v>
      </c>
      <c r="BJ106" s="17" t="s">
        <v>84</v>
      </c>
      <c r="BK106" s="227">
        <f>ROUND(I106*H106,2)</f>
        <v>0</v>
      </c>
      <c r="BL106" s="17" t="s">
        <v>208</v>
      </c>
      <c r="BM106" s="226" t="s">
        <v>2064</v>
      </c>
    </row>
    <row r="107" s="2" customFormat="1" ht="24.15" customHeight="1">
      <c r="A107" s="39"/>
      <c r="B107" s="40"/>
      <c r="C107" s="214" t="s">
        <v>244</v>
      </c>
      <c r="D107" s="214" t="s">
        <v>197</v>
      </c>
      <c r="E107" s="215" t="s">
        <v>2065</v>
      </c>
      <c r="F107" s="216" t="s">
        <v>2066</v>
      </c>
      <c r="G107" s="217" t="s">
        <v>262</v>
      </c>
      <c r="H107" s="218">
        <v>1</v>
      </c>
      <c r="I107" s="219"/>
      <c r="J107" s="220">
        <f>ROUND(I107*H107,2)</f>
        <v>0</v>
      </c>
      <c r="K107" s="216" t="s">
        <v>200</v>
      </c>
      <c r="L107" s="221"/>
      <c r="M107" s="222" t="s">
        <v>32</v>
      </c>
      <c r="N107" s="223" t="s">
        <v>48</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201</v>
      </c>
      <c r="AT107" s="226" t="s">
        <v>197</v>
      </c>
      <c r="AU107" s="226" t="s">
        <v>86</v>
      </c>
      <c r="AY107" s="17" t="s">
        <v>194</v>
      </c>
      <c r="BE107" s="227">
        <f>IF(N107="základní",J107,0)</f>
        <v>0</v>
      </c>
      <c r="BF107" s="227">
        <f>IF(N107="snížená",J107,0)</f>
        <v>0</v>
      </c>
      <c r="BG107" s="227">
        <f>IF(N107="zákl. přenesená",J107,0)</f>
        <v>0</v>
      </c>
      <c r="BH107" s="227">
        <f>IF(N107="sníž. přenesená",J107,0)</f>
        <v>0</v>
      </c>
      <c r="BI107" s="227">
        <f>IF(N107="nulová",J107,0)</f>
        <v>0</v>
      </c>
      <c r="BJ107" s="17" t="s">
        <v>84</v>
      </c>
      <c r="BK107" s="227">
        <f>ROUND(I107*H107,2)</f>
        <v>0</v>
      </c>
      <c r="BL107" s="17" t="s">
        <v>202</v>
      </c>
      <c r="BM107" s="226" t="s">
        <v>2067</v>
      </c>
    </row>
    <row r="108" s="2" customFormat="1" ht="16.5" customHeight="1">
      <c r="A108" s="39"/>
      <c r="B108" s="40"/>
      <c r="C108" s="261" t="s">
        <v>249</v>
      </c>
      <c r="D108" s="261" t="s">
        <v>222</v>
      </c>
      <c r="E108" s="262" t="s">
        <v>2068</v>
      </c>
      <c r="F108" s="263" t="s">
        <v>2069</v>
      </c>
      <c r="G108" s="264" t="s">
        <v>262</v>
      </c>
      <c r="H108" s="265">
        <v>1</v>
      </c>
      <c r="I108" s="266"/>
      <c r="J108" s="267">
        <f>ROUND(I108*H108,2)</f>
        <v>0</v>
      </c>
      <c r="K108" s="263" t="s">
        <v>200</v>
      </c>
      <c r="L108" s="45"/>
      <c r="M108" s="268" t="s">
        <v>32</v>
      </c>
      <c r="N108" s="269" t="s">
        <v>48</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208</v>
      </c>
      <c r="AT108" s="226" t="s">
        <v>222</v>
      </c>
      <c r="AU108" s="226" t="s">
        <v>86</v>
      </c>
      <c r="AY108" s="17" t="s">
        <v>194</v>
      </c>
      <c r="BE108" s="227">
        <f>IF(N108="základní",J108,0)</f>
        <v>0</v>
      </c>
      <c r="BF108" s="227">
        <f>IF(N108="snížená",J108,0)</f>
        <v>0</v>
      </c>
      <c r="BG108" s="227">
        <f>IF(N108="zákl. přenesená",J108,0)</f>
        <v>0</v>
      </c>
      <c r="BH108" s="227">
        <f>IF(N108="sníž. přenesená",J108,0)</f>
        <v>0</v>
      </c>
      <c r="BI108" s="227">
        <f>IF(N108="nulová",J108,0)</f>
        <v>0</v>
      </c>
      <c r="BJ108" s="17" t="s">
        <v>84</v>
      </c>
      <c r="BK108" s="227">
        <f>ROUND(I108*H108,2)</f>
        <v>0</v>
      </c>
      <c r="BL108" s="17" t="s">
        <v>208</v>
      </c>
      <c r="BM108" s="226" t="s">
        <v>2070</v>
      </c>
    </row>
    <row r="109" s="2" customFormat="1" ht="37.8" customHeight="1">
      <c r="A109" s="39"/>
      <c r="B109" s="40"/>
      <c r="C109" s="214" t="s">
        <v>254</v>
      </c>
      <c r="D109" s="214" t="s">
        <v>197</v>
      </c>
      <c r="E109" s="215" t="s">
        <v>2071</v>
      </c>
      <c r="F109" s="216" t="s">
        <v>2072</v>
      </c>
      <c r="G109" s="217" t="s">
        <v>262</v>
      </c>
      <c r="H109" s="218">
        <v>1</v>
      </c>
      <c r="I109" s="219"/>
      <c r="J109" s="220">
        <f>ROUND(I109*H109,2)</f>
        <v>0</v>
      </c>
      <c r="K109" s="216" t="s">
        <v>200</v>
      </c>
      <c r="L109" s="221"/>
      <c r="M109" s="222" t="s">
        <v>32</v>
      </c>
      <c r="N109" s="223" t="s">
        <v>48</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201</v>
      </c>
      <c r="AT109" s="226" t="s">
        <v>197</v>
      </c>
      <c r="AU109" s="226" t="s">
        <v>86</v>
      </c>
      <c r="AY109" s="17" t="s">
        <v>194</v>
      </c>
      <c r="BE109" s="227">
        <f>IF(N109="základní",J109,0)</f>
        <v>0</v>
      </c>
      <c r="BF109" s="227">
        <f>IF(N109="snížená",J109,0)</f>
        <v>0</v>
      </c>
      <c r="BG109" s="227">
        <f>IF(N109="zákl. přenesená",J109,0)</f>
        <v>0</v>
      </c>
      <c r="BH109" s="227">
        <f>IF(N109="sníž. přenesená",J109,0)</f>
        <v>0</v>
      </c>
      <c r="BI109" s="227">
        <f>IF(N109="nulová",J109,0)</f>
        <v>0</v>
      </c>
      <c r="BJ109" s="17" t="s">
        <v>84</v>
      </c>
      <c r="BK109" s="227">
        <f>ROUND(I109*H109,2)</f>
        <v>0</v>
      </c>
      <c r="BL109" s="17" t="s">
        <v>202</v>
      </c>
      <c r="BM109" s="226" t="s">
        <v>2073</v>
      </c>
    </row>
    <row r="110" s="2" customFormat="1" ht="24.15" customHeight="1">
      <c r="A110" s="39"/>
      <c r="B110" s="40"/>
      <c r="C110" s="214" t="s">
        <v>259</v>
      </c>
      <c r="D110" s="214" t="s">
        <v>197</v>
      </c>
      <c r="E110" s="215" t="s">
        <v>2074</v>
      </c>
      <c r="F110" s="216" t="s">
        <v>2075</v>
      </c>
      <c r="G110" s="217" t="s">
        <v>262</v>
      </c>
      <c r="H110" s="218">
        <v>3</v>
      </c>
      <c r="I110" s="219"/>
      <c r="J110" s="220">
        <f>ROUND(I110*H110,2)</f>
        <v>0</v>
      </c>
      <c r="K110" s="216" t="s">
        <v>200</v>
      </c>
      <c r="L110" s="221"/>
      <c r="M110" s="222" t="s">
        <v>32</v>
      </c>
      <c r="N110" s="223" t="s">
        <v>48</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201</v>
      </c>
      <c r="AT110" s="226" t="s">
        <v>197</v>
      </c>
      <c r="AU110" s="226" t="s">
        <v>86</v>
      </c>
      <c r="AY110" s="17" t="s">
        <v>194</v>
      </c>
      <c r="BE110" s="227">
        <f>IF(N110="základní",J110,0)</f>
        <v>0</v>
      </c>
      <c r="BF110" s="227">
        <f>IF(N110="snížená",J110,0)</f>
        <v>0</v>
      </c>
      <c r="BG110" s="227">
        <f>IF(N110="zákl. přenesená",J110,0)</f>
        <v>0</v>
      </c>
      <c r="BH110" s="227">
        <f>IF(N110="sníž. přenesená",J110,0)</f>
        <v>0</v>
      </c>
      <c r="BI110" s="227">
        <f>IF(N110="nulová",J110,0)</f>
        <v>0</v>
      </c>
      <c r="BJ110" s="17" t="s">
        <v>84</v>
      </c>
      <c r="BK110" s="227">
        <f>ROUND(I110*H110,2)</f>
        <v>0</v>
      </c>
      <c r="BL110" s="17" t="s">
        <v>202</v>
      </c>
      <c r="BM110" s="226" t="s">
        <v>2076</v>
      </c>
    </row>
    <row r="111" s="2" customFormat="1" ht="24.15" customHeight="1">
      <c r="A111" s="39"/>
      <c r="B111" s="40"/>
      <c r="C111" s="261" t="s">
        <v>265</v>
      </c>
      <c r="D111" s="261" t="s">
        <v>222</v>
      </c>
      <c r="E111" s="262" t="s">
        <v>2077</v>
      </c>
      <c r="F111" s="263" t="s">
        <v>2078</v>
      </c>
      <c r="G111" s="264" t="s">
        <v>262</v>
      </c>
      <c r="H111" s="265">
        <v>1</v>
      </c>
      <c r="I111" s="266"/>
      <c r="J111" s="267">
        <f>ROUND(I111*H111,2)</f>
        <v>0</v>
      </c>
      <c r="K111" s="263" t="s">
        <v>200</v>
      </c>
      <c r="L111" s="45"/>
      <c r="M111" s="268" t="s">
        <v>32</v>
      </c>
      <c r="N111" s="269" t="s">
        <v>48</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208</v>
      </c>
      <c r="AT111" s="226" t="s">
        <v>222</v>
      </c>
      <c r="AU111" s="226" t="s">
        <v>86</v>
      </c>
      <c r="AY111" s="17" t="s">
        <v>194</v>
      </c>
      <c r="BE111" s="227">
        <f>IF(N111="základní",J111,0)</f>
        <v>0</v>
      </c>
      <c r="BF111" s="227">
        <f>IF(N111="snížená",J111,0)</f>
        <v>0</v>
      </c>
      <c r="BG111" s="227">
        <f>IF(N111="zákl. přenesená",J111,0)</f>
        <v>0</v>
      </c>
      <c r="BH111" s="227">
        <f>IF(N111="sníž. přenesená",J111,0)</f>
        <v>0</v>
      </c>
      <c r="BI111" s="227">
        <f>IF(N111="nulová",J111,0)</f>
        <v>0</v>
      </c>
      <c r="BJ111" s="17" t="s">
        <v>84</v>
      </c>
      <c r="BK111" s="227">
        <f>ROUND(I111*H111,2)</f>
        <v>0</v>
      </c>
      <c r="BL111" s="17" t="s">
        <v>208</v>
      </c>
      <c r="BM111" s="226" t="s">
        <v>2079</v>
      </c>
    </row>
    <row r="112" s="2" customFormat="1" ht="24.15" customHeight="1">
      <c r="A112" s="39"/>
      <c r="B112" s="40"/>
      <c r="C112" s="214" t="s">
        <v>269</v>
      </c>
      <c r="D112" s="214" t="s">
        <v>197</v>
      </c>
      <c r="E112" s="215" t="s">
        <v>2080</v>
      </c>
      <c r="F112" s="216" t="s">
        <v>2081</v>
      </c>
      <c r="G112" s="217" t="s">
        <v>262</v>
      </c>
      <c r="H112" s="218">
        <v>3</v>
      </c>
      <c r="I112" s="219"/>
      <c r="J112" s="220">
        <f>ROUND(I112*H112,2)</f>
        <v>0</v>
      </c>
      <c r="K112" s="216" t="s">
        <v>200</v>
      </c>
      <c r="L112" s="221"/>
      <c r="M112" s="222" t="s">
        <v>32</v>
      </c>
      <c r="N112" s="223" t="s">
        <v>48</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201</v>
      </c>
      <c r="AT112" s="226" t="s">
        <v>197</v>
      </c>
      <c r="AU112" s="226" t="s">
        <v>86</v>
      </c>
      <c r="AY112" s="17" t="s">
        <v>194</v>
      </c>
      <c r="BE112" s="227">
        <f>IF(N112="základní",J112,0)</f>
        <v>0</v>
      </c>
      <c r="BF112" s="227">
        <f>IF(N112="snížená",J112,0)</f>
        <v>0</v>
      </c>
      <c r="BG112" s="227">
        <f>IF(N112="zákl. přenesená",J112,0)</f>
        <v>0</v>
      </c>
      <c r="BH112" s="227">
        <f>IF(N112="sníž. přenesená",J112,0)</f>
        <v>0</v>
      </c>
      <c r="BI112" s="227">
        <f>IF(N112="nulová",J112,0)</f>
        <v>0</v>
      </c>
      <c r="BJ112" s="17" t="s">
        <v>84</v>
      </c>
      <c r="BK112" s="227">
        <f>ROUND(I112*H112,2)</f>
        <v>0</v>
      </c>
      <c r="BL112" s="17" t="s">
        <v>202</v>
      </c>
      <c r="BM112" s="226" t="s">
        <v>2082</v>
      </c>
    </row>
    <row r="113" s="2" customFormat="1" ht="16.5" customHeight="1">
      <c r="A113" s="39"/>
      <c r="B113" s="40"/>
      <c r="C113" s="261" t="s">
        <v>8</v>
      </c>
      <c r="D113" s="261" t="s">
        <v>222</v>
      </c>
      <c r="E113" s="262" t="s">
        <v>2083</v>
      </c>
      <c r="F113" s="263" t="s">
        <v>2084</v>
      </c>
      <c r="G113" s="264" t="s">
        <v>262</v>
      </c>
      <c r="H113" s="265">
        <v>3</v>
      </c>
      <c r="I113" s="266"/>
      <c r="J113" s="267">
        <f>ROUND(I113*H113,2)</f>
        <v>0</v>
      </c>
      <c r="K113" s="263" t="s">
        <v>200</v>
      </c>
      <c r="L113" s="45"/>
      <c r="M113" s="268" t="s">
        <v>32</v>
      </c>
      <c r="N113" s="269" t="s">
        <v>48</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263</v>
      </c>
      <c r="AT113" s="226" t="s">
        <v>222</v>
      </c>
      <c r="AU113" s="226" t="s">
        <v>86</v>
      </c>
      <c r="AY113" s="17" t="s">
        <v>194</v>
      </c>
      <c r="BE113" s="227">
        <f>IF(N113="základní",J113,0)</f>
        <v>0</v>
      </c>
      <c r="BF113" s="227">
        <f>IF(N113="snížená",J113,0)</f>
        <v>0</v>
      </c>
      <c r="BG113" s="227">
        <f>IF(N113="zákl. přenesená",J113,0)</f>
        <v>0</v>
      </c>
      <c r="BH113" s="227">
        <f>IF(N113="sníž. přenesená",J113,0)</f>
        <v>0</v>
      </c>
      <c r="BI113" s="227">
        <f>IF(N113="nulová",J113,0)</f>
        <v>0</v>
      </c>
      <c r="BJ113" s="17" t="s">
        <v>84</v>
      </c>
      <c r="BK113" s="227">
        <f>ROUND(I113*H113,2)</f>
        <v>0</v>
      </c>
      <c r="BL113" s="17" t="s">
        <v>263</v>
      </c>
      <c r="BM113" s="226" t="s">
        <v>2085</v>
      </c>
    </row>
    <row r="114" s="2" customFormat="1" ht="16.5" customHeight="1">
      <c r="A114" s="39"/>
      <c r="B114" s="40"/>
      <c r="C114" s="261" t="s">
        <v>279</v>
      </c>
      <c r="D114" s="261" t="s">
        <v>222</v>
      </c>
      <c r="E114" s="262" t="s">
        <v>2086</v>
      </c>
      <c r="F114" s="263" t="s">
        <v>2087</v>
      </c>
      <c r="G114" s="264" t="s">
        <v>262</v>
      </c>
      <c r="H114" s="265">
        <v>3</v>
      </c>
      <c r="I114" s="266"/>
      <c r="J114" s="267">
        <f>ROUND(I114*H114,2)</f>
        <v>0</v>
      </c>
      <c r="K114" s="263" t="s">
        <v>200</v>
      </c>
      <c r="L114" s="45"/>
      <c r="M114" s="268" t="s">
        <v>32</v>
      </c>
      <c r="N114" s="269" t="s">
        <v>48</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263</v>
      </c>
      <c r="AT114" s="226" t="s">
        <v>222</v>
      </c>
      <c r="AU114" s="226" t="s">
        <v>86</v>
      </c>
      <c r="AY114" s="17" t="s">
        <v>194</v>
      </c>
      <c r="BE114" s="227">
        <f>IF(N114="základní",J114,0)</f>
        <v>0</v>
      </c>
      <c r="BF114" s="227">
        <f>IF(N114="snížená",J114,0)</f>
        <v>0</v>
      </c>
      <c r="BG114" s="227">
        <f>IF(N114="zákl. přenesená",J114,0)</f>
        <v>0</v>
      </c>
      <c r="BH114" s="227">
        <f>IF(N114="sníž. přenesená",J114,0)</f>
        <v>0</v>
      </c>
      <c r="BI114" s="227">
        <f>IF(N114="nulová",J114,0)</f>
        <v>0</v>
      </c>
      <c r="BJ114" s="17" t="s">
        <v>84</v>
      </c>
      <c r="BK114" s="227">
        <f>ROUND(I114*H114,2)</f>
        <v>0</v>
      </c>
      <c r="BL114" s="17" t="s">
        <v>263</v>
      </c>
      <c r="BM114" s="226" t="s">
        <v>2088</v>
      </c>
    </row>
    <row r="115" s="2" customFormat="1" ht="21.75" customHeight="1">
      <c r="A115" s="39"/>
      <c r="B115" s="40"/>
      <c r="C115" s="261" t="s">
        <v>283</v>
      </c>
      <c r="D115" s="261" t="s">
        <v>222</v>
      </c>
      <c r="E115" s="262" t="s">
        <v>2089</v>
      </c>
      <c r="F115" s="263" t="s">
        <v>2090</v>
      </c>
      <c r="G115" s="264" t="s">
        <v>262</v>
      </c>
      <c r="H115" s="265">
        <v>1</v>
      </c>
      <c r="I115" s="266"/>
      <c r="J115" s="267">
        <f>ROUND(I115*H115,2)</f>
        <v>0</v>
      </c>
      <c r="K115" s="263" t="s">
        <v>200</v>
      </c>
      <c r="L115" s="45"/>
      <c r="M115" s="268" t="s">
        <v>32</v>
      </c>
      <c r="N115" s="269" t="s">
        <v>48</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263</v>
      </c>
      <c r="AT115" s="226" t="s">
        <v>222</v>
      </c>
      <c r="AU115" s="226" t="s">
        <v>86</v>
      </c>
      <c r="AY115" s="17" t="s">
        <v>194</v>
      </c>
      <c r="BE115" s="227">
        <f>IF(N115="základní",J115,0)</f>
        <v>0</v>
      </c>
      <c r="BF115" s="227">
        <f>IF(N115="snížená",J115,0)</f>
        <v>0</v>
      </c>
      <c r="BG115" s="227">
        <f>IF(N115="zákl. přenesená",J115,0)</f>
        <v>0</v>
      </c>
      <c r="BH115" s="227">
        <f>IF(N115="sníž. přenesená",J115,0)</f>
        <v>0</v>
      </c>
      <c r="BI115" s="227">
        <f>IF(N115="nulová",J115,0)</f>
        <v>0</v>
      </c>
      <c r="BJ115" s="17" t="s">
        <v>84</v>
      </c>
      <c r="BK115" s="227">
        <f>ROUND(I115*H115,2)</f>
        <v>0</v>
      </c>
      <c r="BL115" s="17" t="s">
        <v>263</v>
      </c>
      <c r="BM115" s="226" t="s">
        <v>2091</v>
      </c>
    </row>
    <row r="116" s="2" customFormat="1" ht="21.75" customHeight="1">
      <c r="A116" s="39"/>
      <c r="B116" s="40"/>
      <c r="C116" s="214" t="s">
        <v>287</v>
      </c>
      <c r="D116" s="214" t="s">
        <v>197</v>
      </c>
      <c r="E116" s="215" t="s">
        <v>2092</v>
      </c>
      <c r="F116" s="216" t="s">
        <v>2093</v>
      </c>
      <c r="G116" s="217" t="s">
        <v>262</v>
      </c>
      <c r="H116" s="218">
        <v>2</v>
      </c>
      <c r="I116" s="219"/>
      <c r="J116" s="220">
        <f>ROUND(I116*H116,2)</f>
        <v>0</v>
      </c>
      <c r="K116" s="216" t="s">
        <v>200</v>
      </c>
      <c r="L116" s="221"/>
      <c r="M116" s="222" t="s">
        <v>32</v>
      </c>
      <c r="N116" s="223" t="s">
        <v>48</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201</v>
      </c>
      <c r="AT116" s="226" t="s">
        <v>197</v>
      </c>
      <c r="AU116" s="226" t="s">
        <v>86</v>
      </c>
      <c r="AY116" s="17" t="s">
        <v>194</v>
      </c>
      <c r="BE116" s="227">
        <f>IF(N116="základní",J116,0)</f>
        <v>0</v>
      </c>
      <c r="BF116" s="227">
        <f>IF(N116="snížená",J116,0)</f>
        <v>0</v>
      </c>
      <c r="BG116" s="227">
        <f>IF(N116="zákl. přenesená",J116,0)</f>
        <v>0</v>
      </c>
      <c r="BH116" s="227">
        <f>IF(N116="sníž. přenesená",J116,0)</f>
        <v>0</v>
      </c>
      <c r="BI116" s="227">
        <f>IF(N116="nulová",J116,0)</f>
        <v>0</v>
      </c>
      <c r="BJ116" s="17" t="s">
        <v>84</v>
      </c>
      <c r="BK116" s="227">
        <f>ROUND(I116*H116,2)</f>
        <v>0</v>
      </c>
      <c r="BL116" s="17" t="s">
        <v>202</v>
      </c>
      <c r="BM116" s="226" t="s">
        <v>2094</v>
      </c>
    </row>
    <row r="117" s="2" customFormat="1" ht="16.5" customHeight="1">
      <c r="A117" s="39"/>
      <c r="B117" s="40"/>
      <c r="C117" s="261" t="s">
        <v>291</v>
      </c>
      <c r="D117" s="261" t="s">
        <v>222</v>
      </c>
      <c r="E117" s="262" t="s">
        <v>2095</v>
      </c>
      <c r="F117" s="263" t="s">
        <v>2096</v>
      </c>
      <c r="G117" s="264" t="s">
        <v>262</v>
      </c>
      <c r="H117" s="265">
        <v>2</v>
      </c>
      <c r="I117" s="266"/>
      <c r="J117" s="267">
        <f>ROUND(I117*H117,2)</f>
        <v>0</v>
      </c>
      <c r="K117" s="263" t="s">
        <v>200</v>
      </c>
      <c r="L117" s="45"/>
      <c r="M117" s="268" t="s">
        <v>32</v>
      </c>
      <c r="N117" s="269" t="s">
        <v>48</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263</v>
      </c>
      <c r="AT117" s="226" t="s">
        <v>222</v>
      </c>
      <c r="AU117" s="226" t="s">
        <v>86</v>
      </c>
      <c r="AY117" s="17" t="s">
        <v>194</v>
      </c>
      <c r="BE117" s="227">
        <f>IF(N117="základní",J117,0)</f>
        <v>0</v>
      </c>
      <c r="BF117" s="227">
        <f>IF(N117="snížená",J117,0)</f>
        <v>0</v>
      </c>
      <c r="BG117" s="227">
        <f>IF(N117="zákl. přenesená",J117,0)</f>
        <v>0</v>
      </c>
      <c r="BH117" s="227">
        <f>IF(N117="sníž. přenesená",J117,0)</f>
        <v>0</v>
      </c>
      <c r="BI117" s="227">
        <f>IF(N117="nulová",J117,0)</f>
        <v>0</v>
      </c>
      <c r="BJ117" s="17" t="s">
        <v>84</v>
      </c>
      <c r="BK117" s="227">
        <f>ROUND(I117*H117,2)</f>
        <v>0</v>
      </c>
      <c r="BL117" s="17" t="s">
        <v>263</v>
      </c>
      <c r="BM117" s="226" t="s">
        <v>2097</v>
      </c>
    </row>
    <row r="118" s="2" customFormat="1" ht="21.75" customHeight="1">
      <c r="A118" s="39"/>
      <c r="B118" s="40"/>
      <c r="C118" s="214" t="s">
        <v>152</v>
      </c>
      <c r="D118" s="214" t="s">
        <v>197</v>
      </c>
      <c r="E118" s="215" t="s">
        <v>2098</v>
      </c>
      <c r="F118" s="216" t="s">
        <v>2099</v>
      </c>
      <c r="G118" s="217" t="s">
        <v>262</v>
      </c>
      <c r="H118" s="218">
        <v>1</v>
      </c>
      <c r="I118" s="219"/>
      <c r="J118" s="220">
        <f>ROUND(I118*H118,2)</f>
        <v>0</v>
      </c>
      <c r="K118" s="216" t="s">
        <v>200</v>
      </c>
      <c r="L118" s="221"/>
      <c r="M118" s="222" t="s">
        <v>32</v>
      </c>
      <c r="N118" s="223" t="s">
        <v>48</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201</v>
      </c>
      <c r="AT118" s="226" t="s">
        <v>197</v>
      </c>
      <c r="AU118" s="226" t="s">
        <v>86</v>
      </c>
      <c r="AY118" s="17" t="s">
        <v>194</v>
      </c>
      <c r="BE118" s="227">
        <f>IF(N118="základní",J118,0)</f>
        <v>0</v>
      </c>
      <c r="BF118" s="227">
        <f>IF(N118="snížená",J118,0)</f>
        <v>0</v>
      </c>
      <c r="BG118" s="227">
        <f>IF(N118="zákl. přenesená",J118,0)</f>
        <v>0</v>
      </c>
      <c r="BH118" s="227">
        <f>IF(N118="sníž. přenesená",J118,0)</f>
        <v>0</v>
      </c>
      <c r="BI118" s="227">
        <f>IF(N118="nulová",J118,0)</f>
        <v>0</v>
      </c>
      <c r="BJ118" s="17" t="s">
        <v>84</v>
      </c>
      <c r="BK118" s="227">
        <f>ROUND(I118*H118,2)</f>
        <v>0</v>
      </c>
      <c r="BL118" s="17" t="s">
        <v>202</v>
      </c>
      <c r="BM118" s="226" t="s">
        <v>2100</v>
      </c>
    </row>
    <row r="119" s="12" customFormat="1" ht="25.92" customHeight="1">
      <c r="A119" s="12"/>
      <c r="B119" s="198"/>
      <c r="C119" s="199"/>
      <c r="D119" s="200" t="s">
        <v>76</v>
      </c>
      <c r="E119" s="201" t="s">
        <v>95</v>
      </c>
      <c r="F119" s="201" t="s">
        <v>2101</v>
      </c>
      <c r="G119" s="199"/>
      <c r="H119" s="199"/>
      <c r="I119" s="202"/>
      <c r="J119" s="203">
        <f>BK119</f>
        <v>0</v>
      </c>
      <c r="K119" s="199"/>
      <c r="L119" s="204"/>
      <c r="M119" s="205"/>
      <c r="N119" s="206"/>
      <c r="O119" s="206"/>
      <c r="P119" s="207">
        <f>SUM(P120:P122)</f>
        <v>0</v>
      </c>
      <c r="Q119" s="206"/>
      <c r="R119" s="207">
        <f>SUM(R120:R122)</f>
        <v>0</v>
      </c>
      <c r="S119" s="206"/>
      <c r="T119" s="208">
        <f>SUM(T120:T122)</f>
        <v>0</v>
      </c>
      <c r="U119" s="12"/>
      <c r="V119" s="12"/>
      <c r="W119" s="12"/>
      <c r="X119" s="12"/>
      <c r="Y119" s="12"/>
      <c r="Z119" s="12"/>
      <c r="AA119" s="12"/>
      <c r="AB119" s="12"/>
      <c r="AC119" s="12"/>
      <c r="AD119" s="12"/>
      <c r="AE119" s="12"/>
      <c r="AR119" s="209" t="s">
        <v>84</v>
      </c>
      <c r="AT119" s="210" t="s">
        <v>76</v>
      </c>
      <c r="AU119" s="210" t="s">
        <v>77</v>
      </c>
      <c r="AY119" s="209" t="s">
        <v>194</v>
      </c>
      <c r="BK119" s="211">
        <f>SUM(BK120:BK122)</f>
        <v>0</v>
      </c>
    </row>
    <row r="120" s="2" customFormat="1" ht="55.5" customHeight="1">
      <c r="A120" s="39"/>
      <c r="B120" s="40"/>
      <c r="C120" s="261" t="s">
        <v>7</v>
      </c>
      <c r="D120" s="261" t="s">
        <v>222</v>
      </c>
      <c r="E120" s="262" t="s">
        <v>2102</v>
      </c>
      <c r="F120" s="263" t="s">
        <v>2103</v>
      </c>
      <c r="G120" s="264" t="s">
        <v>262</v>
      </c>
      <c r="H120" s="265">
        <v>1</v>
      </c>
      <c r="I120" s="266"/>
      <c r="J120" s="267">
        <f>ROUND(I120*H120,2)</f>
        <v>0</v>
      </c>
      <c r="K120" s="263" t="s">
        <v>200</v>
      </c>
      <c r="L120" s="45"/>
      <c r="M120" s="268" t="s">
        <v>32</v>
      </c>
      <c r="N120" s="269" t="s">
        <v>48</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263</v>
      </c>
      <c r="AT120" s="226" t="s">
        <v>222</v>
      </c>
      <c r="AU120" s="226" t="s">
        <v>84</v>
      </c>
      <c r="AY120" s="17" t="s">
        <v>194</v>
      </c>
      <c r="BE120" s="227">
        <f>IF(N120="základní",J120,0)</f>
        <v>0</v>
      </c>
      <c r="BF120" s="227">
        <f>IF(N120="snížená",J120,0)</f>
        <v>0</v>
      </c>
      <c r="BG120" s="227">
        <f>IF(N120="zákl. přenesená",J120,0)</f>
        <v>0</v>
      </c>
      <c r="BH120" s="227">
        <f>IF(N120="sníž. přenesená",J120,0)</f>
        <v>0</v>
      </c>
      <c r="BI120" s="227">
        <f>IF(N120="nulová",J120,0)</f>
        <v>0</v>
      </c>
      <c r="BJ120" s="17" t="s">
        <v>84</v>
      </c>
      <c r="BK120" s="227">
        <f>ROUND(I120*H120,2)</f>
        <v>0</v>
      </c>
      <c r="BL120" s="17" t="s">
        <v>263</v>
      </c>
      <c r="BM120" s="226" t="s">
        <v>2104</v>
      </c>
    </row>
    <row r="121" s="2" customFormat="1" ht="24.15" customHeight="1">
      <c r="A121" s="39"/>
      <c r="B121" s="40"/>
      <c r="C121" s="261" t="s">
        <v>304</v>
      </c>
      <c r="D121" s="261" t="s">
        <v>222</v>
      </c>
      <c r="E121" s="262" t="s">
        <v>2105</v>
      </c>
      <c r="F121" s="263" t="s">
        <v>2106</v>
      </c>
      <c r="G121" s="264" t="s">
        <v>262</v>
      </c>
      <c r="H121" s="265">
        <v>1</v>
      </c>
      <c r="I121" s="266"/>
      <c r="J121" s="267">
        <f>ROUND(I121*H121,2)</f>
        <v>0</v>
      </c>
      <c r="K121" s="263" t="s">
        <v>200</v>
      </c>
      <c r="L121" s="45"/>
      <c r="M121" s="268" t="s">
        <v>32</v>
      </c>
      <c r="N121" s="269" t="s">
        <v>48</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263</v>
      </c>
      <c r="AT121" s="226" t="s">
        <v>222</v>
      </c>
      <c r="AU121" s="226" t="s">
        <v>84</v>
      </c>
      <c r="AY121" s="17" t="s">
        <v>194</v>
      </c>
      <c r="BE121" s="227">
        <f>IF(N121="základní",J121,0)</f>
        <v>0</v>
      </c>
      <c r="BF121" s="227">
        <f>IF(N121="snížená",J121,0)</f>
        <v>0</v>
      </c>
      <c r="BG121" s="227">
        <f>IF(N121="zákl. přenesená",J121,0)</f>
        <v>0</v>
      </c>
      <c r="BH121" s="227">
        <f>IF(N121="sníž. přenesená",J121,0)</f>
        <v>0</v>
      </c>
      <c r="BI121" s="227">
        <f>IF(N121="nulová",J121,0)</f>
        <v>0</v>
      </c>
      <c r="BJ121" s="17" t="s">
        <v>84</v>
      </c>
      <c r="BK121" s="227">
        <f>ROUND(I121*H121,2)</f>
        <v>0</v>
      </c>
      <c r="BL121" s="17" t="s">
        <v>263</v>
      </c>
      <c r="BM121" s="226" t="s">
        <v>2107</v>
      </c>
    </row>
    <row r="122" s="2" customFormat="1" ht="24.15" customHeight="1">
      <c r="A122" s="39"/>
      <c r="B122" s="40"/>
      <c r="C122" s="261" t="s">
        <v>311</v>
      </c>
      <c r="D122" s="261" t="s">
        <v>222</v>
      </c>
      <c r="E122" s="262" t="s">
        <v>1337</v>
      </c>
      <c r="F122" s="263" t="s">
        <v>1338</v>
      </c>
      <c r="G122" s="264" t="s">
        <v>771</v>
      </c>
      <c r="H122" s="265">
        <v>20</v>
      </c>
      <c r="I122" s="266"/>
      <c r="J122" s="267">
        <f>ROUND(I122*H122,2)</f>
        <v>0</v>
      </c>
      <c r="K122" s="263" t="s">
        <v>200</v>
      </c>
      <c r="L122" s="45"/>
      <c r="M122" s="274" t="s">
        <v>32</v>
      </c>
      <c r="N122" s="275" t="s">
        <v>48</v>
      </c>
      <c r="O122" s="276"/>
      <c r="P122" s="277">
        <f>O122*H122</f>
        <v>0</v>
      </c>
      <c r="Q122" s="277">
        <v>0</v>
      </c>
      <c r="R122" s="277">
        <f>Q122*H122</f>
        <v>0</v>
      </c>
      <c r="S122" s="277">
        <v>0</v>
      </c>
      <c r="T122" s="278">
        <f>S122*H122</f>
        <v>0</v>
      </c>
      <c r="U122" s="39"/>
      <c r="V122" s="39"/>
      <c r="W122" s="39"/>
      <c r="X122" s="39"/>
      <c r="Y122" s="39"/>
      <c r="Z122" s="39"/>
      <c r="AA122" s="39"/>
      <c r="AB122" s="39"/>
      <c r="AC122" s="39"/>
      <c r="AD122" s="39"/>
      <c r="AE122" s="39"/>
      <c r="AR122" s="226" t="s">
        <v>263</v>
      </c>
      <c r="AT122" s="226" t="s">
        <v>222</v>
      </c>
      <c r="AU122" s="226" t="s">
        <v>84</v>
      </c>
      <c r="AY122" s="17" t="s">
        <v>194</v>
      </c>
      <c r="BE122" s="227">
        <f>IF(N122="základní",J122,0)</f>
        <v>0</v>
      </c>
      <c r="BF122" s="227">
        <f>IF(N122="snížená",J122,0)</f>
        <v>0</v>
      </c>
      <c r="BG122" s="227">
        <f>IF(N122="zákl. přenesená",J122,0)</f>
        <v>0</v>
      </c>
      <c r="BH122" s="227">
        <f>IF(N122="sníž. přenesená",J122,0)</f>
        <v>0</v>
      </c>
      <c r="BI122" s="227">
        <f>IF(N122="nulová",J122,0)</f>
        <v>0</v>
      </c>
      <c r="BJ122" s="17" t="s">
        <v>84</v>
      </c>
      <c r="BK122" s="227">
        <f>ROUND(I122*H122,2)</f>
        <v>0</v>
      </c>
      <c r="BL122" s="17" t="s">
        <v>263</v>
      </c>
      <c r="BM122" s="226" t="s">
        <v>2108</v>
      </c>
    </row>
    <row r="123" s="2" customFormat="1" ht="6.96" customHeight="1">
      <c r="A123" s="39"/>
      <c r="B123" s="60"/>
      <c r="C123" s="61"/>
      <c r="D123" s="61"/>
      <c r="E123" s="61"/>
      <c r="F123" s="61"/>
      <c r="G123" s="61"/>
      <c r="H123" s="61"/>
      <c r="I123" s="61"/>
      <c r="J123" s="61"/>
      <c r="K123" s="61"/>
      <c r="L123" s="45"/>
      <c r="M123" s="39"/>
      <c r="O123" s="39"/>
      <c r="P123" s="39"/>
      <c r="Q123" s="39"/>
      <c r="R123" s="39"/>
      <c r="S123" s="39"/>
      <c r="T123" s="39"/>
      <c r="U123" s="39"/>
      <c r="V123" s="39"/>
      <c r="W123" s="39"/>
      <c r="X123" s="39"/>
      <c r="Y123" s="39"/>
      <c r="Z123" s="39"/>
      <c r="AA123" s="39"/>
      <c r="AB123" s="39"/>
      <c r="AC123" s="39"/>
      <c r="AD123" s="39"/>
      <c r="AE123" s="39"/>
    </row>
  </sheetData>
  <sheetProtection sheet="1" autoFilter="0" formatColumns="0" formatRows="0" objects="1" scenarios="1" spinCount="100000" saltValue="zxmEvoJOcP0VweniQnY+KOpvTt2G/ITu5RR3MQTaSiRwO1PWGUsc/Zsqht9rBnKC3uKKFV/yrrrg17q6iUQUhw==" hashValue="Z2XuyFHIEShVZuZkwesYIE0H8cTOMgkzGIX3LMm+lWNZ9zwAugLDVGqRiNFJBE/BaX8WmOZtRklPFFySkGZEcQ==" algorithmName="SHA-512" password="CC35"/>
  <autoFilter ref="C90:K122"/>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109</v>
      </c>
    </row>
    <row r="3" s="1" customFormat="1" ht="6.96" customHeight="1">
      <c r="B3" s="140"/>
      <c r="C3" s="141"/>
      <c r="D3" s="141"/>
      <c r="E3" s="141"/>
      <c r="F3" s="141"/>
      <c r="G3" s="141"/>
      <c r="H3" s="141"/>
      <c r="I3" s="141"/>
      <c r="J3" s="141"/>
      <c r="K3" s="141"/>
      <c r="L3" s="20"/>
      <c r="AT3" s="17"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2029</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1393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ROUND(J86,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ROUND((SUM(BE86:BE114)),  2)</f>
        <v>0</v>
      </c>
      <c r="G35" s="39"/>
      <c r="H35" s="39"/>
      <c r="I35" s="159">
        <v>0.20999999999999999</v>
      </c>
      <c r="J35" s="158">
        <f>ROUND(((SUM(BE86:BE114))*I35),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ROUND((SUM(BF86:BF114)),  2)</f>
        <v>0</v>
      </c>
      <c r="G36" s="39"/>
      <c r="H36" s="39"/>
      <c r="I36" s="159">
        <v>0.14999999999999999</v>
      </c>
      <c r="J36" s="158">
        <f>ROUND(((SUM(BF86:BF114))*I36),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ROUND((SUM(BG86:BG114)),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ROUND((SUM(BH86:BH114)),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ROUND((SUM(BI86:BI114)),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2029</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02 - Zemní práce</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J86</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1394</v>
      </c>
      <c r="E64" s="179"/>
      <c r="F64" s="179"/>
      <c r="G64" s="179"/>
      <c r="H64" s="179"/>
      <c r="I64" s="179"/>
      <c r="J64" s="180">
        <f>J87</f>
        <v>0</v>
      </c>
      <c r="K64" s="177"/>
      <c r="L64" s="181"/>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41"/>
      <c r="J65" s="41"/>
      <c r="K65" s="41"/>
      <c r="L65" s="146"/>
      <c r="S65" s="39"/>
      <c r="T65" s="39"/>
      <c r="U65" s="39"/>
      <c r="V65" s="39"/>
      <c r="W65" s="39"/>
      <c r="X65" s="39"/>
      <c r="Y65" s="39"/>
      <c r="Z65" s="39"/>
      <c r="AA65" s="39"/>
      <c r="AB65" s="39"/>
      <c r="AC65" s="39"/>
      <c r="AD65" s="39"/>
      <c r="AE65" s="39"/>
    </row>
    <row r="66" hidden="1" s="2" customFormat="1" ht="6.96" customHeight="1">
      <c r="A66" s="39"/>
      <c r="B66" s="60"/>
      <c r="C66" s="61"/>
      <c r="D66" s="61"/>
      <c r="E66" s="61"/>
      <c r="F66" s="61"/>
      <c r="G66" s="61"/>
      <c r="H66" s="61"/>
      <c r="I66" s="61"/>
      <c r="J66" s="61"/>
      <c r="K66" s="61"/>
      <c r="L66" s="146"/>
      <c r="S66" s="39"/>
      <c r="T66" s="39"/>
      <c r="U66" s="39"/>
      <c r="V66" s="39"/>
      <c r="W66" s="39"/>
      <c r="X66" s="39"/>
      <c r="Y66" s="39"/>
      <c r="Z66" s="39"/>
      <c r="AA66" s="39"/>
      <c r="AB66" s="39"/>
      <c r="AC66" s="39"/>
      <c r="AD66" s="39"/>
      <c r="AE66" s="39"/>
    </row>
    <row r="67" hidden="1"/>
    <row r="68" hidden="1"/>
    <row r="69" hidden="1"/>
    <row r="70" s="2" customFormat="1" ht="6.96" customHeight="1">
      <c r="A70" s="39"/>
      <c r="B70" s="62"/>
      <c r="C70" s="63"/>
      <c r="D70" s="63"/>
      <c r="E70" s="63"/>
      <c r="F70" s="63"/>
      <c r="G70" s="63"/>
      <c r="H70" s="63"/>
      <c r="I70" s="63"/>
      <c r="J70" s="63"/>
      <c r="K70" s="63"/>
      <c r="L70" s="146"/>
      <c r="S70" s="39"/>
      <c r="T70" s="39"/>
      <c r="U70" s="39"/>
      <c r="V70" s="39"/>
      <c r="W70" s="39"/>
      <c r="X70" s="39"/>
      <c r="Y70" s="39"/>
      <c r="Z70" s="39"/>
      <c r="AA70" s="39"/>
      <c r="AB70" s="39"/>
      <c r="AC70" s="39"/>
      <c r="AD70" s="39"/>
      <c r="AE70" s="39"/>
    </row>
    <row r="71" s="2" customFormat="1" ht="24.96" customHeight="1">
      <c r="A71" s="39"/>
      <c r="B71" s="40"/>
      <c r="C71" s="23" t="s">
        <v>178</v>
      </c>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16.5" customHeight="1">
      <c r="A74" s="39"/>
      <c r="B74" s="40"/>
      <c r="C74" s="41"/>
      <c r="D74" s="41"/>
      <c r="E74" s="171" t="str">
        <f>E7</f>
        <v>Oprava zabezpečovacího zařízení v žst. Nový Bydžov</v>
      </c>
      <c r="F74" s="32"/>
      <c r="G74" s="32"/>
      <c r="H74" s="32"/>
      <c r="I74" s="41"/>
      <c r="J74" s="41"/>
      <c r="K74" s="41"/>
      <c r="L74" s="146"/>
      <c r="S74" s="39"/>
      <c r="T74" s="39"/>
      <c r="U74" s="39"/>
      <c r="V74" s="39"/>
      <c r="W74" s="39"/>
      <c r="X74" s="39"/>
      <c r="Y74" s="39"/>
      <c r="Z74" s="39"/>
      <c r="AA74" s="39"/>
      <c r="AB74" s="39"/>
      <c r="AC74" s="39"/>
      <c r="AD74" s="39"/>
      <c r="AE74" s="39"/>
    </row>
    <row r="75" s="1" customFormat="1" ht="12" customHeight="1">
      <c r="B75" s="21"/>
      <c r="C75" s="32" t="s">
        <v>145</v>
      </c>
      <c r="D75" s="22"/>
      <c r="E75" s="22"/>
      <c r="F75" s="22"/>
      <c r="G75" s="22"/>
      <c r="H75" s="22"/>
      <c r="I75" s="22"/>
      <c r="J75" s="22"/>
      <c r="K75" s="22"/>
      <c r="L75" s="20"/>
    </row>
    <row r="76" s="2" customFormat="1" ht="16.5" customHeight="1">
      <c r="A76" s="39"/>
      <c r="B76" s="40"/>
      <c r="C76" s="41"/>
      <c r="D76" s="41"/>
      <c r="E76" s="171" t="s">
        <v>2029</v>
      </c>
      <c r="F76" s="41"/>
      <c r="G76" s="41"/>
      <c r="H76" s="41"/>
      <c r="I76" s="41"/>
      <c r="J76" s="41"/>
      <c r="K76" s="41"/>
      <c r="L76" s="146"/>
      <c r="S76" s="39"/>
      <c r="T76" s="39"/>
      <c r="U76" s="39"/>
      <c r="V76" s="39"/>
      <c r="W76" s="39"/>
      <c r="X76" s="39"/>
      <c r="Y76" s="39"/>
      <c r="Z76" s="39"/>
      <c r="AA76" s="39"/>
      <c r="AB76" s="39"/>
      <c r="AC76" s="39"/>
      <c r="AD76" s="39"/>
      <c r="AE76" s="39"/>
    </row>
    <row r="77" s="2" customFormat="1" ht="12" customHeight="1">
      <c r="A77" s="39"/>
      <c r="B77" s="40"/>
      <c r="C77" s="32" t="s">
        <v>153</v>
      </c>
      <c r="D77" s="41"/>
      <c r="E77" s="41"/>
      <c r="F77" s="41"/>
      <c r="G77" s="41"/>
      <c r="H77" s="41"/>
      <c r="I77" s="41"/>
      <c r="J77" s="41"/>
      <c r="K77" s="41"/>
      <c r="L77" s="146"/>
      <c r="S77" s="39"/>
      <c r="T77" s="39"/>
      <c r="U77" s="39"/>
      <c r="V77" s="39"/>
      <c r="W77" s="39"/>
      <c r="X77" s="39"/>
      <c r="Y77" s="39"/>
      <c r="Z77" s="39"/>
      <c r="AA77" s="39"/>
      <c r="AB77" s="39"/>
      <c r="AC77" s="39"/>
      <c r="AD77" s="39"/>
      <c r="AE77" s="39"/>
    </row>
    <row r="78" s="2" customFormat="1" ht="16.5" customHeight="1">
      <c r="A78" s="39"/>
      <c r="B78" s="40"/>
      <c r="C78" s="41"/>
      <c r="D78" s="41"/>
      <c r="E78" s="70" t="str">
        <f>E11</f>
        <v>02 - Zemní práce</v>
      </c>
      <c r="F78" s="41"/>
      <c r="G78" s="41"/>
      <c r="H78" s="41"/>
      <c r="I78" s="41"/>
      <c r="J78" s="41"/>
      <c r="K78" s="41"/>
      <c r="L78" s="146"/>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žst. Nový Bydžov</v>
      </c>
      <c r="G80" s="41"/>
      <c r="H80" s="41"/>
      <c r="I80" s="32" t="s">
        <v>24</v>
      </c>
      <c r="J80" s="73" t="str">
        <f>IF(J14="","",J14)</f>
        <v>14. 6. 2023</v>
      </c>
      <c r="K80" s="41"/>
      <c r="L80" s="146"/>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6"/>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s.o., Oblastní ředitelství HK</v>
      </c>
      <c r="G82" s="41"/>
      <c r="H82" s="41"/>
      <c r="I82" s="32" t="s">
        <v>37</v>
      </c>
      <c r="J82" s="37" t="str">
        <f>E23</f>
        <v>Signal Projekt s.r.o.</v>
      </c>
      <c r="K82" s="41"/>
      <c r="L82" s="146"/>
      <c r="S82" s="39"/>
      <c r="T82" s="39"/>
      <c r="U82" s="39"/>
      <c r="V82" s="39"/>
      <c r="W82" s="39"/>
      <c r="X82" s="39"/>
      <c r="Y82" s="39"/>
      <c r="Z82" s="39"/>
      <c r="AA82" s="39"/>
      <c r="AB82" s="39"/>
      <c r="AC82" s="39"/>
      <c r="AD82" s="39"/>
      <c r="AE82" s="39"/>
    </row>
    <row r="83" s="2" customFormat="1" ht="15.15" customHeight="1">
      <c r="A83" s="39"/>
      <c r="B83" s="40"/>
      <c r="C83" s="32" t="s">
        <v>35</v>
      </c>
      <c r="D83" s="41"/>
      <c r="E83" s="41"/>
      <c r="F83" s="27" t="str">
        <f>IF(E20="","",E20)</f>
        <v>Vyplň údaj</v>
      </c>
      <c r="G83" s="41"/>
      <c r="H83" s="41"/>
      <c r="I83" s="32" t="s">
        <v>40</v>
      </c>
      <c r="J83" s="37" t="str">
        <f>E26</f>
        <v>Signal Projekt s.r.o.</v>
      </c>
      <c r="K83" s="41"/>
      <c r="L83" s="146"/>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11" customFormat="1" ht="29.28" customHeight="1">
      <c r="A85" s="187"/>
      <c r="B85" s="188"/>
      <c r="C85" s="189" t="s">
        <v>179</v>
      </c>
      <c r="D85" s="190" t="s">
        <v>62</v>
      </c>
      <c r="E85" s="190" t="s">
        <v>58</v>
      </c>
      <c r="F85" s="190" t="s">
        <v>59</v>
      </c>
      <c r="G85" s="190" t="s">
        <v>180</v>
      </c>
      <c r="H85" s="190" t="s">
        <v>181</v>
      </c>
      <c r="I85" s="190" t="s">
        <v>182</v>
      </c>
      <c r="J85" s="190" t="s">
        <v>157</v>
      </c>
      <c r="K85" s="191" t="s">
        <v>183</v>
      </c>
      <c r="L85" s="192"/>
      <c r="M85" s="93" t="s">
        <v>32</v>
      </c>
      <c r="N85" s="94" t="s">
        <v>47</v>
      </c>
      <c r="O85" s="94" t="s">
        <v>184</v>
      </c>
      <c r="P85" s="94" t="s">
        <v>185</v>
      </c>
      <c r="Q85" s="94" t="s">
        <v>186</v>
      </c>
      <c r="R85" s="94" t="s">
        <v>187</v>
      </c>
      <c r="S85" s="94" t="s">
        <v>188</v>
      </c>
      <c r="T85" s="95" t="s">
        <v>189</v>
      </c>
      <c r="U85" s="187"/>
      <c r="V85" s="187"/>
      <c r="W85" s="187"/>
      <c r="X85" s="187"/>
      <c r="Y85" s="187"/>
      <c r="Z85" s="187"/>
      <c r="AA85" s="187"/>
      <c r="AB85" s="187"/>
      <c r="AC85" s="187"/>
      <c r="AD85" s="187"/>
      <c r="AE85" s="187"/>
    </row>
    <row r="86" s="2" customFormat="1" ht="22.8" customHeight="1">
      <c r="A86" s="39"/>
      <c r="B86" s="40"/>
      <c r="C86" s="100" t="s">
        <v>190</v>
      </c>
      <c r="D86" s="41"/>
      <c r="E86" s="41"/>
      <c r="F86" s="41"/>
      <c r="G86" s="41"/>
      <c r="H86" s="41"/>
      <c r="I86" s="41"/>
      <c r="J86" s="193">
        <f>BK86</f>
        <v>0</v>
      </c>
      <c r="K86" s="41"/>
      <c r="L86" s="45"/>
      <c r="M86" s="96"/>
      <c r="N86" s="194"/>
      <c r="O86" s="97"/>
      <c r="P86" s="195">
        <f>P87</f>
        <v>0</v>
      </c>
      <c r="Q86" s="97"/>
      <c r="R86" s="195">
        <f>R87</f>
        <v>2.0018880000000001</v>
      </c>
      <c r="S86" s="97"/>
      <c r="T86" s="196">
        <f>T87</f>
        <v>0</v>
      </c>
      <c r="U86" s="39"/>
      <c r="V86" s="39"/>
      <c r="W86" s="39"/>
      <c r="X86" s="39"/>
      <c r="Y86" s="39"/>
      <c r="Z86" s="39"/>
      <c r="AA86" s="39"/>
      <c r="AB86" s="39"/>
      <c r="AC86" s="39"/>
      <c r="AD86" s="39"/>
      <c r="AE86" s="39"/>
      <c r="AT86" s="17" t="s">
        <v>76</v>
      </c>
      <c r="AU86" s="17" t="s">
        <v>158</v>
      </c>
      <c r="BK86" s="197">
        <f>BK87</f>
        <v>0</v>
      </c>
    </row>
    <row r="87" s="12" customFormat="1" ht="25.92" customHeight="1">
      <c r="A87" s="12"/>
      <c r="B87" s="198"/>
      <c r="C87" s="199"/>
      <c r="D87" s="200" t="s">
        <v>76</v>
      </c>
      <c r="E87" s="201" t="s">
        <v>88</v>
      </c>
      <c r="F87" s="201" t="s">
        <v>93</v>
      </c>
      <c r="G87" s="199"/>
      <c r="H87" s="199"/>
      <c r="I87" s="202"/>
      <c r="J87" s="203">
        <f>BK87</f>
        <v>0</v>
      </c>
      <c r="K87" s="199"/>
      <c r="L87" s="204"/>
      <c r="M87" s="205"/>
      <c r="N87" s="206"/>
      <c r="O87" s="206"/>
      <c r="P87" s="207">
        <f>SUM(P88:P114)</f>
        <v>0</v>
      </c>
      <c r="Q87" s="206"/>
      <c r="R87" s="207">
        <f>SUM(R88:R114)</f>
        <v>2.0018880000000001</v>
      </c>
      <c r="S87" s="206"/>
      <c r="T87" s="208">
        <f>SUM(T88:T114)</f>
        <v>0</v>
      </c>
      <c r="U87" s="12"/>
      <c r="V87" s="12"/>
      <c r="W87" s="12"/>
      <c r="X87" s="12"/>
      <c r="Y87" s="12"/>
      <c r="Z87" s="12"/>
      <c r="AA87" s="12"/>
      <c r="AB87" s="12"/>
      <c r="AC87" s="12"/>
      <c r="AD87" s="12"/>
      <c r="AE87" s="12"/>
      <c r="AR87" s="209" t="s">
        <v>84</v>
      </c>
      <c r="AT87" s="210" t="s">
        <v>76</v>
      </c>
      <c r="AU87" s="210" t="s">
        <v>77</v>
      </c>
      <c r="AY87" s="209" t="s">
        <v>194</v>
      </c>
      <c r="BK87" s="211">
        <f>SUM(BK88:BK114)</f>
        <v>0</v>
      </c>
    </row>
    <row r="88" s="2" customFormat="1" ht="16.5" customHeight="1">
      <c r="A88" s="39"/>
      <c r="B88" s="40"/>
      <c r="C88" s="261" t="s">
        <v>84</v>
      </c>
      <c r="D88" s="261" t="s">
        <v>222</v>
      </c>
      <c r="E88" s="262" t="s">
        <v>1403</v>
      </c>
      <c r="F88" s="263" t="s">
        <v>1404</v>
      </c>
      <c r="G88" s="264" t="s">
        <v>399</v>
      </c>
      <c r="H88" s="265">
        <v>0.01</v>
      </c>
      <c r="I88" s="266"/>
      <c r="J88" s="267">
        <f>ROUND(I88*H88,2)</f>
        <v>0</v>
      </c>
      <c r="K88" s="263" t="s">
        <v>1405</v>
      </c>
      <c r="L88" s="45"/>
      <c r="M88" s="268" t="s">
        <v>32</v>
      </c>
      <c r="N88" s="269" t="s">
        <v>48</v>
      </c>
      <c r="O88" s="85"/>
      <c r="P88" s="224">
        <f>O88*H88</f>
        <v>0</v>
      </c>
      <c r="Q88" s="224">
        <v>0.0088000000000000005</v>
      </c>
      <c r="R88" s="224">
        <f>Q88*H88</f>
        <v>8.8000000000000011E-05</v>
      </c>
      <c r="S88" s="224">
        <v>0</v>
      </c>
      <c r="T88" s="225">
        <f>S88*H88</f>
        <v>0</v>
      </c>
      <c r="U88" s="39"/>
      <c r="V88" s="39"/>
      <c r="W88" s="39"/>
      <c r="X88" s="39"/>
      <c r="Y88" s="39"/>
      <c r="Z88" s="39"/>
      <c r="AA88" s="39"/>
      <c r="AB88" s="39"/>
      <c r="AC88" s="39"/>
      <c r="AD88" s="39"/>
      <c r="AE88" s="39"/>
      <c r="AR88" s="226" t="s">
        <v>263</v>
      </c>
      <c r="AT88" s="226" t="s">
        <v>222</v>
      </c>
      <c r="AU88" s="226" t="s">
        <v>84</v>
      </c>
      <c r="AY88" s="17" t="s">
        <v>194</v>
      </c>
      <c r="BE88" s="227">
        <f>IF(N88="základní",J88,0)</f>
        <v>0</v>
      </c>
      <c r="BF88" s="227">
        <f>IF(N88="snížená",J88,0)</f>
        <v>0</v>
      </c>
      <c r="BG88" s="227">
        <f>IF(N88="zákl. přenesená",J88,0)</f>
        <v>0</v>
      </c>
      <c r="BH88" s="227">
        <f>IF(N88="sníž. přenesená",J88,0)</f>
        <v>0</v>
      </c>
      <c r="BI88" s="227">
        <f>IF(N88="nulová",J88,0)</f>
        <v>0</v>
      </c>
      <c r="BJ88" s="17" t="s">
        <v>84</v>
      </c>
      <c r="BK88" s="227">
        <f>ROUND(I88*H88,2)</f>
        <v>0</v>
      </c>
      <c r="BL88" s="17" t="s">
        <v>263</v>
      </c>
      <c r="BM88" s="226" t="s">
        <v>2109</v>
      </c>
    </row>
    <row r="89" s="2" customFormat="1">
      <c r="A89" s="39"/>
      <c r="B89" s="40"/>
      <c r="C89" s="41"/>
      <c r="D89" s="279" t="s">
        <v>1407</v>
      </c>
      <c r="E89" s="41"/>
      <c r="F89" s="280" t="s">
        <v>1408</v>
      </c>
      <c r="G89" s="41"/>
      <c r="H89" s="41"/>
      <c r="I89" s="271"/>
      <c r="J89" s="41"/>
      <c r="K89" s="41"/>
      <c r="L89" s="45"/>
      <c r="M89" s="272"/>
      <c r="N89" s="273"/>
      <c r="O89" s="85"/>
      <c r="P89" s="85"/>
      <c r="Q89" s="85"/>
      <c r="R89" s="85"/>
      <c r="S89" s="85"/>
      <c r="T89" s="86"/>
      <c r="U89" s="39"/>
      <c r="V89" s="39"/>
      <c r="W89" s="39"/>
      <c r="X89" s="39"/>
      <c r="Y89" s="39"/>
      <c r="Z89" s="39"/>
      <c r="AA89" s="39"/>
      <c r="AB89" s="39"/>
      <c r="AC89" s="39"/>
      <c r="AD89" s="39"/>
      <c r="AE89" s="39"/>
      <c r="AT89" s="17" t="s">
        <v>1407</v>
      </c>
      <c r="AU89" s="17" t="s">
        <v>84</v>
      </c>
    </row>
    <row r="90" s="2" customFormat="1" ht="37.8" customHeight="1">
      <c r="A90" s="39"/>
      <c r="B90" s="40"/>
      <c r="C90" s="261" t="s">
        <v>86</v>
      </c>
      <c r="D90" s="261" t="s">
        <v>222</v>
      </c>
      <c r="E90" s="262" t="s">
        <v>2110</v>
      </c>
      <c r="F90" s="263" t="s">
        <v>2111</v>
      </c>
      <c r="G90" s="264" t="s">
        <v>127</v>
      </c>
      <c r="H90" s="265">
        <v>10</v>
      </c>
      <c r="I90" s="266"/>
      <c r="J90" s="267">
        <f>ROUND(I90*H90,2)</f>
        <v>0</v>
      </c>
      <c r="K90" s="263" t="s">
        <v>1405</v>
      </c>
      <c r="L90" s="45"/>
      <c r="M90" s="268" t="s">
        <v>32</v>
      </c>
      <c r="N90" s="269" t="s">
        <v>48</v>
      </c>
      <c r="O90" s="85"/>
      <c r="P90" s="224">
        <f>O90*H90</f>
        <v>0</v>
      </c>
      <c r="Q90" s="224">
        <v>0</v>
      </c>
      <c r="R90" s="224">
        <f>Q90*H90</f>
        <v>0</v>
      </c>
      <c r="S90" s="224">
        <v>0</v>
      </c>
      <c r="T90" s="225">
        <f>S90*H90</f>
        <v>0</v>
      </c>
      <c r="U90" s="39"/>
      <c r="V90" s="39"/>
      <c r="W90" s="39"/>
      <c r="X90" s="39"/>
      <c r="Y90" s="39"/>
      <c r="Z90" s="39"/>
      <c r="AA90" s="39"/>
      <c r="AB90" s="39"/>
      <c r="AC90" s="39"/>
      <c r="AD90" s="39"/>
      <c r="AE90" s="39"/>
      <c r="AR90" s="226" t="s">
        <v>208</v>
      </c>
      <c r="AT90" s="226" t="s">
        <v>222</v>
      </c>
      <c r="AU90" s="226" t="s">
        <v>84</v>
      </c>
      <c r="AY90" s="17" t="s">
        <v>194</v>
      </c>
      <c r="BE90" s="227">
        <f>IF(N90="základní",J90,0)</f>
        <v>0</v>
      </c>
      <c r="BF90" s="227">
        <f>IF(N90="snížená",J90,0)</f>
        <v>0</v>
      </c>
      <c r="BG90" s="227">
        <f>IF(N90="zákl. přenesená",J90,0)</f>
        <v>0</v>
      </c>
      <c r="BH90" s="227">
        <f>IF(N90="sníž. přenesená",J90,0)</f>
        <v>0</v>
      </c>
      <c r="BI90" s="227">
        <f>IF(N90="nulová",J90,0)</f>
        <v>0</v>
      </c>
      <c r="BJ90" s="17" t="s">
        <v>84</v>
      </c>
      <c r="BK90" s="227">
        <f>ROUND(I90*H90,2)</f>
        <v>0</v>
      </c>
      <c r="BL90" s="17" t="s">
        <v>208</v>
      </c>
      <c r="BM90" s="226" t="s">
        <v>2112</v>
      </c>
    </row>
    <row r="91" s="2" customFormat="1">
      <c r="A91" s="39"/>
      <c r="B91" s="40"/>
      <c r="C91" s="41"/>
      <c r="D91" s="279" t="s">
        <v>1407</v>
      </c>
      <c r="E91" s="41"/>
      <c r="F91" s="280" t="s">
        <v>2113</v>
      </c>
      <c r="G91" s="41"/>
      <c r="H91" s="41"/>
      <c r="I91" s="271"/>
      <c r="J91" s="41"/>
      <c r="K91" s="41"/>
      <c r="L91" s="45"/>
      <c r="M91" s="272"/>
      <c r="N91" s="273"/>
      <c r="O91" s="85"/>
      <c r="P91" s="85"/>
      <c r="Q91" s="85"/>
      <c r="R91" s="85"/>
      <c r="S91" s="85"/>
      <c r="T91" s="86"/>
      <c r="U91" s="39"/>
      <c r="V91" s="39"/>
      <c r="W91" s="39"/>
      <c r="X91" s="39"/>
      <c r="Y91" s="39"/>
      <c r="Z91" s="39"/>
      <c r="AA91" s="39"/>
      <c r="AB91" s="39"/>
      <c r="AC91" s="39"/>
      <c r="AD91" s="39"/>
      <c r="AE91" s="39"/>
      <c r="AT91" s="17" t="s">
        <v>1407</v>
      </c>
      <c r="AU91" s="17" t="s">
        <v>84</v>
      </c>
    </row>
    <row r="92" s="2" customFormat="1">
      <c r="A92" s="39"/>
      <c r="B92" s="40"/>
      <c r="C92" s="41"/>
      <c r="D92" s="230" t="s">
        <v>226</v>
      </c>
      <c r="E92" s="41"/>
      <c r="F92" s="270" t="s">
        <v>2114</v>
      </c>
      <c r="G92" s="41"/>
      <c r="H92" s="41"/>
      <c r="I92" s="271"/>
      <c r="J92" s="41"/>
      <c r="K92" s="41"/>
      <c r="L92" s="45"/>
      <c r="M92" s="272"/>
      <c r="N92" s="273"/>
      <c r="O92" s="85"/>
      <c r="P92" s="85"/>
      <c r="Q92" s="85"/>
      <c r="R92" s="85"/>
      <c r="S92" s="85"/>
      <c r="T92" s="86"/>
      <c r="U92" s="39"/>
      <c r="V92" s="39"/>
      <c r="W92" s="39"/>
      <c r="X92" s="39"/>
      <c r="Y92" s="39"/>
      <c r="Z92" s="39"/>
      <c r="AA92" s="39"/>
      <c r="AB92" s="39"/>
      <c r="AC92" s="39"/>
      <c r="AD92" s="39"/>
      <c r="AE92" s="39"/>
      <c r="AT92" s="17" t="s">
        <v>226</v>
      </c>
      <c r="AU92" s="17" t="s">
        <v>84</v>
      </c>
    </row>
    <row r="93" s="2" customFormat="1" ht="24.15" customHeight="1">
      <c r="A93" s="39"/>
      <c r="B93" s="40"/>
      <c r="C93" s="261" t="s">
        <v>193</v>
      </c>
      <c r="D93" s="261" t="s">
        <v>222</v>
      </c>
      <c r="E93" s="262" t="s">
        <v>2115</v>
      </c>
      <c r="F93" s="263" t="s">
        <v>2116</v>
      </c>
      <c r="G93" s="264" t="s">
        <v>127</v>
      </c>
      <c r="H93" s="265">
        <v>10</v>
      </c>
      <c r="I93" s="266"/>
      <c r="J93" s="267">
        <f>ROUND(I93*H93,2)</f>
        <v>0</v>
      </c>
      <c r="K93" s="263" t="s">
        <v>1405</v>
      </c>
      <c r="L93" s="45"/>
      <c r="M93" s="268" t="s">
        <v>32</v>
      </c>
      <c r="N93" s="269" t="s">
        <v>48</v>
      </c>
      <c r="O93" s="85"/>
      <c r="P93" s="224">
        <f>O93*H93</f>
        <v>0</v>
      </c>
      <c r="Q93" s="224">
        <v>0.20015</v>
      </c>
      <c r="R93" s="224">
        <f>Q93*H93</f>
        <v>2.0015000000000001</v>
      </c>
      <c r="S93" s="224">
        <v>0</v>
      </c>
      <c r="T93" s="225">
        <f>S93*H93</f>
        <v>0</v>
      </c>
      <c r="U93" s="39"/>
      <c r="V93" s="39"/>
      <c r="W93" s="39"/>
      <c r="X93" s="39"/>
      <c r="Y93" s="39"/>
      <c r="Z93" s="39"/>
      <c r="AA93" s="39"/>
      <c r="AB93" s="39"/>
      <c r="AC93" s="39"/>
      <c r="AD93" s="39"/>
      <c r="AE93" s="39"/>
      <c r="AR93" s="226" t="s">
        <v>208</v>
      </c>
      <c r="AT93" s="226" t="s">
        <v>222</v>
      </c>
      <c r="AU93" s="226" t="s">
        <v>84</v>
      </c>
      <c r="AY93" s="17" t="s">
        <v>194</v>
      </c>
      <c r="BE93" s="227">
        <f>IF(N93="základní",J93,0)</f>
        <v>0</v>
      </c>
      <c r="BF93" s="227">
        <f>IF(N93="snížená",J93,0)</f>
        <v>0</v>
      </c>
      <c r="BG93" s="227">
        <f>IF(N93="zákl. přenesená",J93,0)</f>
        <v>0</v>
      </c>
      <c r="BH93" s="227">
        <f>IF(N93="sníž. přenesená",J93,0)</f>
        <v>0</v>
      </c>
      <c r="BI93" s="227">
        <f>IF(N93="nulová",J93,0)</f>
        <v>0</v>
      </c>
      <c r="BJ93" s="17" t="s">
        <v>84</v>
      </c>
      <c r="BK93" s="227">
        <f>ROUND(I93*H93,2)</f>
        <v>0</v>
      </c>
      <c r="BL93" s="17" t="s">
        <v>208</v>
      </c>
      <c r="BM93" s="226" t="s">
        <v>2117</v>
      </c>
    </row>
    <row r="94" s="2" customFormat="1">
      <c r="A94" s="39"/>
      <c r="B94" s="40"/>
      <c r="C94" s="41"/>
      <c r="D94" s="279" t="s">
        <v>1407</v>
      </c>
      <c r="E94" s="41"/>
      <c r="F94" s="280" t="s">
        <v>2118</v>
      </c>
      <c r="G94" s="41"/>
      <c r="H94" s="41"/>
      <c r="I94" s="271"/>
      <c r="J94" s="41"/>
      <c r="K94" s="41"/>
      <c r="L94" s="45"/>
      <c r="M94" s="272"/>
      <c r="N94" s="273"/>
      <c r="O94" s="85"/>
      <c r="P94" s="85"/>
      <c r="Q94" s="85"/>
      <c r="R94" s="85"/>
      <c r="S94" s="85"/>
      <c r="T94" s="86"/>
      <c r="U94" s="39"/>
      <c r="V94" s="39"/>
      <c r="W94" s="39"/>
      <c r="X94" s="39"/>
      <c r="Y94" s="39"/>
      <c r="Z94" s="39"/>
      <c r="AA94" s="39"/>
      <c r="AB94" s="39"/>
      <c r="AC94" s="39"/>
      <c r="AD94" s="39"/>
      <c r="AE94" s="39"/>
      <c r="AT94" s="17" t="s">
        <v>1407</v>
      </c>
      <c r="AU94" s="17" t="s">
        <v>84</v>
      </c>
    </row>
    <row r="95" s="2" customFormat="1" ht="33" customHeight="1">
      <c r="A95" s="39"/>
      <c r="B95" s="40"/>
      <c r="C95" s="261" t="s">
        <v>208</v>
      </c>
      <c r="D95" s="261" t="s">
        <v>222</v>
      </c>
      <c r="E95" s="262" t="s">
        <v>2119</v>
      </c>
      <c r="F95" s="263" t="s">
        <v>2120</v>
      </c>
      <c r="G95" s="264" t="s">
        <v>127</v>
      </c>
      <c r="H95" s="265">
        <v>10</v>
      </c>
      <c r="I95" s="266"/>
      <c r="J95" s="267">
        <f>ROUND(I95*H95,2)</f>
        <v>0</v>
      </c>
      <c r="K95" s="263" t="s">
        <v>1405</v>
      </c>
      <c r="L95" s="45"/>
      <c r="M95" s="268" t="s">
        <v>32</v>
      </c>
      <c r="N95" s="269" t="s">
        <v>48</v>
      </c>
      <c r="O95" s="85"/>
      <c r="P95" s="224">
        <f>O95*H95</f>
        <v>0</v>
      </c>
      <c r="Q95" s="224">
        <v>0</v>
      </c>
      <c r="R95" s="224">
        <f>Q95*H95</f>
        <v>0</v>
      </c>
      <c r="S95" s="224">
        <v>0</v>
      </c>
      <c r="T95" s="225">
        <f>S95*H95</f>
        <v>0</v>
      </c>
      <c r="U95" s="39"/>
      <c r="V95" s="39"/>
      <c r="W95" s="39"/>
      <c r="X95" s="39"/>
      <c r="Y95" s="39"/>
      <c r="Z95" s="39"/>
      <c r="AA95" s="39"/>
      <c r="AB95" s="39"/>
      <c r="AC95" s="39"/>
      <c r="AD95" s="39"/>
      <c r="AE95" s="39"/>
      <c r="AR95" s="226" t="s">
        <v>208</v>
      </c>
      <c r="AT95" s="226" t="s">
        <v>222</v>
      </c>
      <c r="AU95" s="226" t="s">
        <v>84</v>
      </c>
      <c r="AY95" s="17" t="s">
        <v>194</v>
      </c>
      <c r="BE95" s="227">
        <f>IF(N95="základní",J95,0)</f>
        <v>0</v>
      </c>
      <c r="BF95" s="227">
        <f>IF(N95="snížená",J95,0)</f>
        <v>0</v>
      </c>
      <c r="BG95" s="227">
        <f>IF(N95="zákl. přenesená",J95,0)</f>
        <v>0</v>
      </c>
      <c r="BH95" s="227">
        <f>IF(N95="sníž. přenesená",J95,0)</f>
        <v>0</v>
      </c>
      <c r="BI95" s="227">
        <f>IF(N95="nulová",J95,0)</f>
        <v>0</v>
      </c>
      <c r="BJ95" s="17" t="s">
        <v>84</v>
      </c>
      <c r="BK95" s="227">
        <f>ROUND(I95*H95,2)</f>
        <v>0</v>
      </c>
      <c r="BL95" s="17" t="s">
        <v>208</v>
      </c>
      <c r="BM95" s="226" t="s">
        <v>2121</v>
      </c>
    </row>
    <row r="96" s="2" customFormat="1">
      <c r="A96" s="39"/>
      <c r="B96" s="40"/>
      <c r="C96" s="41"/>
      <c r="D96" s="279" t="s">
        <v>1407</v>
      </c>
      <c r="E96" s="41"/>
      <c r="F96" s="280" t="s">
        <v>2122</v>
      </c>
      <c r="G96" s="41"/>
      <c r="H96" s="41"/>
      <c r="I96" s="271"/>
      <c r="J96" s="41"/>
      <c r="K96" s="41"/>
      <c r="L96" s="45"/>
      <c r="M96" s="272"/>
      <c r="N96" s="273"/>
      <c r="O96" s="85"/>
      <c r="P96" s="85"/>
      <c r="Q96" s="85"/>
      <c r="R96" s="85"/>
      <c r="S96" s="85"/>
      <c r="T96" s="86"/>
      <c r="U96" s="39"/>
      <c r="V96" s="39"/>
      <c r="W96" s="39"/>
      <c r="X96" s="39"/>
      <c r="Y96" s="39"/>
      <c r="Z96" s="39"/>
      <c r="AA96" s="39"/>
      <c r="AB96" s="39"/>
      <c r="AC96" s="39"/>
      <c r="AD96" s="39"/>
      <c r="AE96" s="39"/>
      <c r="AT96" s="17" t="s">
        <v>1407</v>
      </c>
      <c r="AU96" s="17" t="s">
        <v>84</v>
      </c>
    </row>
    <row r="97" s="2" customFormat="1" ht="21.75" customHeight="1">
      <c r="A97" s="39"/>
      <c r="B97" s="40"/>
      <c r="C97" s="261" t="s">
        <v>221</v>
      </c>
      <c r="D97" s="261" t="s">
        <v>222</v>
      </c>
      <c r="E97" s="262" t="s">
        <v>2123</v>
      </c>
      <c r="F97" s="263" t="s">
        <v>2124</v>
      </c>
      <c r="G97" s="264" t="s">
        <v>1411</v>
      </c>
      <c r="H97" s="265">
        <v>10</v>
      </c>
      <c r="I97" s="266"/>
      <c r="J97" s="267">
        <f>ROUND(I97*H97,2)</f>
        <v>0</v>
      </c>
      <c r="K97" s="263" t="s">
        <v>1405</v>
      </c>
      <c r="L97" s="45"/>
      <c r="M97" s="268" t="s">
        <v>32</v>
      </c>
      <c r="N97" s="269" t="s">
        <v>48</v>
      </c>
      <c r="O97" s="85"/>
      <c r="P97" s="224">
        <f>O97*H97</f>
        <v>0</v>
      </c>
      <c r="Q97" s="224">
        <v>0</v>
      </c>
      <c r="R97" s="224">
        <f>Q97*H97</f>
        <v>0</v>
      </c>
      <c r="S97" s="224">
        <v>0</v>
      </c>
      <c r="T97" s="225">
        <f>S97*H97</f>
        <v>0</v>
      </c>
      <c r="U97" s="39"/>
      <c r="V97" s="39"/>
      <c r="W97" s="39"/>
      <c r="X97" s="39"/>
      <c r="Y97" s="39"/>
      <c r="Z97" s="39"/>
      <c r="AA97" s="39"/>
      <c r="AB97" s="39"/>
      <c r="AC97" s="39"/>
      <c r="AD97" s="39"/>
      <c r="AE97" s="39"/>
      <c r="AR97" s="226" t="s">
        <v>84</v>
      </c>
      <c r="AT97" s="226" t="s">
        <v>222</v>
      </c>
      <c r="AU97" s="226" t="s">
        <v>84</v>
      </c>
      <c r="AY97" s="17" t="s">
        <v>194</v>
      </c>
      <c r="BE97" s="227">
        <f>IF(N97="základní",J97,0)</f>
        <v>0</v>
      </c>
      <c r="BF97" s="227">
        <f>IF(N97="snížená",J97,0)</f>
        <v>0</v>
      </c>
      <c r="BG97" s="227">
        <f>IF(N97="zákl. přenesená",J97,0)</f>
        <v>0</v>
      </c>
      <c r="BH97" s="227">
        <f>IF(N97="sníž. přenesená",J97,0)</f>
        <v>0</v>
      </c>
      <c r="BI97" s="227">
        <f>IF(N97="nulová",J97,0)</f>
        <v>0</v>
      </c>
      <c r="BJ97" s="17" t="s">
        <v>84</v>
      </c>
      <c r="BK97" s="227">
        <f>ROUND(I97*H97,2)</f>
        <v>0</v>
      </c>
      <c r="BL97" s="17" t="s">
        <v>84</v>
      </c>
      <c r="BM97" s="226" t="s">
        <v>2125</v>
      </c>
    </row>
    <row r="98" s="2" customFormat="1">
      <c r="A98" s="39"/>
      <c r="B98" s="40"/>
      <c r="C98" s="41"/>
      <c r="D98" s="279" t="s">
        <v>1407</v>
      </c>
      <c r="E98" s="41"/>
      <c r="F98" s="280" t="s">
        <v>2126</v>
      </c>
      <c r="G98" s="41"/>
      <c r="H98" s="41"/>
      <c r="I98" s="271"/>
      <c r="J98" s="41"/>
      <c r="K98" s="41"/>
      <c r="L98" s="45"/>
      <c r="M98" s="272"/>
      <c r="N98" s="273"/>
      <c r="O98" s="85"/>
      <c r="P98" s="85"/>
      <c r="Q98" s="85"/>
      <c r="R98" s="85"/>
      <c r="S98" s="85"/>
      <c r="T98" s="86"/>
      <c r="U98" s="39"/>
      <c r="V98" s="39"/>
      <c r="W98" s="39"/>
      <c r="X98" s="39"/>
      <c r="Y98" s="39"/>
      <c r="Z98" s="39"/>
      <c r="AA98" s="39"/>
      <c r="AB98" s="39"/>
      <c r="AC98" s="39"/>
      <c r="AD98" s="39"/>
      <c r="AE98" s="39"/>
      <c r="AT98" s="17" t="s">
        <v>1407</v>
      </c>
      <c r="AU98" s="17" t="s">
        <v>84</v>
      </c>
    </row>
    <row r="99" s="13" customFormat="1">
      <c r="A99" s="13"/>
      <c r="B99" s="228"/>
      <c r="C99" s="229"/>
      <c r="D99" s="230" t="s">
        <v>204</v>
      </c>
      <c r="E99" s="231" t="s">
        <v>32</v>
      </c>
      <c r="F99" s="232" t="s">
        <v>2127</v>
      </c>
      <c r="G99" s="229"/>
      <c r="H99" s="231" t="s">
        <v>32</v>
      </c>
      <c r="I99" s="233"/>
      <c r="J99" s="229"/>
      <c r="K99" s="229"/>
      <c r="L99" s="234"/>
      <c r="M99" s="235"/>
      <c r="N99" s="236"/>
      <c r="O99" s="236"/>
      <c r="P99" s="236"/>
      <c r="Q99" s="236"/>
      <c r="R99" s="236"/>
      <c r="S99" s="236"/>
      <c r="T99" s="237"/>
      <c r="U99" s="13"/>
      <c r="V99" s="13"/>
      <c r="W99" s="13"/>
      <c r="X99" s="13"/>
      <c r="Y99" s="13"/>
      <c r="Z99" s="13"/>
      <c r="AA99" s="13"/>
      <c r="AB99" s="13"/>
      <c r="AC99" s="13"/>
      <c r="AD99" s="13"/>
      <c r="AE99" s="13"/>
      <c r="AT99" s="238" t="s">
        <v>204</v>
      </c>
      <c r="AU99" s="238" t="s">
        <v>84</v>
      </c>
      <c r="AV99" s="13" t="s">
        <v>84</v>
      </c>
      <c r="AW99" s="13" t="s">
        <v>39</v>
      </c>
      <c r="AX99" s="13" t="s">
        <v>77</v>
      </c>
      <c r="AY99" s="238" t="s">
        <v>194</v>
      </c>
    </row>
    <row r="100" s="14" customFormat="1">
      <c r="A100" s="14"/>
      <c r="B100" s="239"/>
      <c r="C100" s="240"/>
      <c r="D100" s="230" t="s">
        <v>204</v>
      </c>
      <c r="E100" s="241" t="s">
        <v>32</v>
      </c>
      <c r="F100" s="242" t="s">
        <v>221</v>
      </c>
      <c r="G100" s="240"/>
      <c r="H100" s="243">
        <v>5</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204</v>
      </c>
      <c r="AU100" s="249" t="s">
        <v>84</v>
      </c>
      <c r="AV100" s="14" t="s">
        <v>86</v>
      </c>
      <c r="AW100" s="14" t="s">
        <v>39</v>
      </c>
      <c r="AX100" s="14" t="s">
        <v>77</v>
      </c>
      <c r="AY100" s="249" t="s">
        <v>194</v>
      </c>
    </row>
    <row r="101" s="13" customFormat="1">
      <c r="A101" s="13"/>
      <c r="B101" s="228"/>
      <c r="C101" s="229"/>
      <c r="D101" s="230" t="s">
        <v>204</v>
      </c>
      <c r="E101" s="231" t="s">
        <v>32</v>
      </c>
      <c r="F101" s="232" t="s">
        <v>2128</v>
      </c>
      <c r="G101" s="229"/>
      <c r="H101" s="231" t="s">
        <v>32</v>
      </c>
      <c r="I101" s="233"/>
      <c r="J101" s="229"/>
      <c r="K101" s="229"/>
      <c r="L101" s="234"/>
      <c r="M101" s="235"/>
      <c r="N101" s="236"/>
      <c r="O101" s="236"/>
      <c r="P101" s="236"/>
      <c r="Q101" s="236"/>
      <c r="R101" s="236"/>
      <c r="S101" s="236"/>
      <c r="T101" s="237"/>
      <c r="U101" s="13"/>
      <c r="V101" s="13"/>
      <c r="W101" s="13"/>
      <c r="X101" s="13"/>
      <c r="Y101" s="13"/>
      <c r="Z101" s="13"/>
      <c r="AA101" s="13"/>
      <c r="AB101" s="13"/>
      <c r="AC101" s="13"/>
      <c r="AD101" s="13"/>
      <c r="AE101" s="13"/>
      <c r="AT101" s="238" t="s">
        <v>204</v>
      </c>
      <c r="AU101" s="238" t="s">
        <v>84</v>
      </c>
      <c r="AV101" s="13" t="s">
        <v>84</v>
      </c>
      <c r="AW101" s="13" t="s">
        <v>39</v>
      </c>
      <c r="AX101" s="13" t="s">
        <v>77</v>
      </c>
      <c r="AY101" s="238" t="s">
        <v>194</v>
      </c>
    </row>
    <row r="102" s="14" customFormat="1">
      <c r="A102" s="14"/>
      <c r="B102" s="239"/>
      <c r="C102" s="240"/>
      <c r="D102" s="230" t="s">
        <v>204</v>
      </c>
      <c r="E102" s="241" t="s">
        <v>32</v>
      </c>
      <c r="F102" s="242" t="s">
        <v>193</v>
      </c>
      <c r="G102" s="240"/>
      <c r="H102" s="243">
        <v>3</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204</v>
      </c>
      <c r="AU102" s="249" t="s">
        <v>84</v>
      </c>
      <c r="AV102" s="14" t="s">
        <v>86</v>
      </c>
      <c r="AW102" s="14" t="s">
        <v>39</v>
      </c>
      <c r="AX102" s="14" t="s">
        <v>77</v>
      </c>
      <c r="AY102" s="249" t="s">
        <v>194</v>
      </c>
    </row>
    <row r="103" s="13" customFormat="1">
      <c r="A103" s="13"/>
      <c r="B103" s="228"/>
      <c r="C103" s="229"/>
      <c r="D103" s="230" t="s">
        <v>204</v>
      </c>
      <c r="E103" s="231" t="s">
        <v>32</v>
      </c>
      <c r="F103" s="232" t="s">
        <v>2129</v>
      </c>
      <c r="G103" s="229"/>
      <c r="H103" s="231" t="s">
        <v>32</v>
      </c>
      <c r="I103" s="233"/>
      <c r="J103" s="229"/>
      <c r="K103" s="229"/>
      <c r="L103" s="234"/>
      <c r="M103" s="235"/>
      <c r="N103" s="236"/>
      <c r="O103" s="236"/>
      <c r="P103" s="236"/>
      <c r="Q103" s="236"/>
      <c r="R103" s="236"/>
      <c r="S103" s="236"/>
      <c r="T103" s="237"/>
      <c r="U103" s="13"/>
      <c r="V103" s="13"/>
      <c r="W103" s="13"/>
      <c r="X103" s="13"/>
      <c r="Y103" s="13"/>
      <c r="Z103" s="13"/>
      <c r="AA103" s="13"/>
      <c r="AB103" s="13"/>
      <c r="AC103" s="13"/>
      <c r="AD103" s="13"/>
      <c r="AE103" s="13"/>
      <c r="AT103" s="238" t="s">
        <v>204</v>
      </c>
      <c r="AU103" s="238" t="s">
        <v>84</v>
      </c>
      <c r="AV103" s="13" t="s">
        <v>84</v>
      </c>
      <c r="AW103" s="13" t="s">
        <v>39</v>
      </c>
      <c r="AX103" s="13" t="s">
        <v>77</v>
      </c>
      <c r="AY103" s="238" t="s">
        <v>194</v>
      </c>
    </row>
    <row r="104" s="14" customFormat="1">
      <c r="A104" s="14"/>
      <c r="B104" s="239"/>
      <c r="C104" s="240"/>
      <c r="D104" s="230" t="s">
        <v>204</v>
      </c>
      <c r="E104" s="241" t="s">
        <v>32</v>
      </c>
      <c r="F104" s="242" t="s">
        <v>86</v>
      </c>
      <c r="G104" s="240"/>
      <c r="H104" s="243">
        <v>2</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204</v>
      </c>
      <c r="AU104" s="249" t="s">
        <v>84</v>
      </c>
      <c r="AV104" s="14" t="s">
        <v>86</v>
      </c>
      <c r="AW104" s="14" t="s">
        <v>39</v>
      </c>
      <c r="AX104" s="14" t="s">
        <v>77</v>
      </c>
      <c r="AY104" s="249" t="s">
        <v>194</v>
      </c>
    </row>
    <row r="105" s="15" customFormat="1">
      <c r="A105" s="15"/>
      <c r="B105" s="250"/>
      <c r="C105" s="251"/>
      <c r="D105" s="230" t="s">
        <v>204</v>
      </c>
      <c r="E105" s="252" t="s">
        <v>32</v>
      </c>
      <c r="F105" s="253" t="s">
        <v>207</v>
      </c>
      <c r="G105" s="251"/>
      <c r="H105" s="254">
        <v>10</v>
      </c>
      <c r="I105" s="255"/>
      <c r="J105" s="251"/>
      <c r="K105" s="251"/>
      <c r="L105" s="256"/>
      <c r="M105" s="257"/>
      <c r="N105" s="258"/>
      <c r="O105" s="258"/>
      <c r="P105" s="258"/>
      <c r="Q105" s="258"/>
      <c r="R105" s="258"/>
      <c r="S105" s="258"/>
      <c r="T105" s="259"/>
      <c r="U105" s="15"/>
      <c r="V105" s="15"/>
      <c r="W105" s="15"/>
      <c r="X105" s="15"/>
      <c r="Y105" s="15"/>
      <c r="Z105" s="15"/>
      <c r="AA105" s="15"/>
      <c r="AB105" s="15"/>
      <c r="AC105" s="15"/>
      <c r="AD105" s="15"/>
      <c r="AE105" s="15"/>
      <c r="AT105" s="260" t="s">
        <v>204</v>
      </c>
      <c r="AU105" s="260" t="s">
        <v>84</v>
      </c>
      <c r="AV105" s="15" t="s">
        <v>208</v>
      </c>
      <c r="AW105" s="15" t="s">
        <v>39</v>
      </c>
      <c r="AX105" s="15" t="s">
        <v>84</v>
      </c>
      <c r="AY105" s="260" t="s">
        <v>194</v>
      </c>
    </row>
    <row r="106" s="2" customFormat="1" ht="16.5" customHeight="1">
      <c r="A106" s="39"/>
      <c r="B106" s="40"/>
      <c r="C106" s="261" t="s">
        <v>229</v>
      </c>
      <c r="D106" s="261" t="s">
        <v>222</v>
      </c>
      <c r="E106" s="262" t="s">
        <v>2130</v>
      </c>
      <c r="F106" s="263" t="s">
        <v>2131</v>
      </c>
      <c r="G106" s="264" t="s">
        <v>1411</v>
      </c>
      <c r="H106" s="265">
        <v>10</v>
      </c>
      <c r="I106" s="266"/>
      <c r="J106" s="267">
        <f>ROUND(I106*H106,2)</f>
        <v>0</v>
      </c>
      <c r="K106" s="263" t="s">
        <v>1405</v>
      </c>
      <c r="L106" s="45"/>
      <c r="M106" s="268" t="s">
        <v>32</v>
      </c>
      <c r="N106" s="269" t="s">
        <v>48</v>
      </c>
      <c r="O106" s="85"/>
      <c r="P106" s="224">
        <f>O106*H106</f>
        <v>0</v>
      </c>
      <c r="Q106" s="224">
        <v>3.0000000000000001E-05</v>
      </c>
      <c r="R106" s="224">
        <f>Q106*H106</f>
        <v>0.00030000000000000003</v>
      </c>
      <c r="S106" s="224">
        <v>0</v>
      </c>
      <c r="T106" s="225">
        <f>S106*H106</f>
        <v>0</v>
      </c>
      <c r="U106" s="39"/>
      <c r="V106" s="39"/>
      <c r="W106" s="39"/>
      <c r="X106" s="39"/>
      <c r="Y106" s="39"/>
      <c r="Z106" s="39"/>
      <c r="AA106" s="39"/>
      <c r="AB106" s="39"/>
      <c r="AC106" s="39"/>
      <c r="AD106" s="39"/>
      <c r="AE106" s="39"/>
      <c r="AR106" s="226" t="s">
        <v>84</v>
      </c>
      <c r="AT106" s="226" t="s">
        <v>222</v>
      </c>
      <c r="AU106" s="226" t="s">
        <v>84</v>
      </c>
      <c r="AY106" s="17" t="s">
        <v>194</v>
      </c>
      <c r="BE106" s="227">
        <f>IF(N106="základní",J106,0)</f>
        <v>0</v>
      </c>
      <c r="BF106" s="227">
        <f>IF(N106="snížená",J106,0)</f>
        <v>0</v>
      </c>
      <c r="BG106" s="227">
        <f>IF(N106="zákl. přenesená",J106,0)</f>
        <v>0</v>
      </c>
      <c r="BH106" s="227">
        <f>IF(N106="sníž. přenesená",J106,0)</f>
        <v>0</v>
      </c>
      <c r="BI106" s="227">
        <f>IF(N106="nulová",J106,0)</f>
        <v>0</v>
      </c>
      <c r="BJ106" s="17" t="s">
        <v>84</v>
      </c>
      <c r="BK106" s="227">
        <f>ROUND(I106*H106,2)</f>
        <v>0</v>
      </c>
      <c r="BL106" s="17" t="s">
        <v>84</v>
      </c>
      <c r="BM106" s="226" t="s">
        <v>2132</v>
      </c>
    </row>
    <row r="107" s="2" customFormat="1">
      <c r="A107" s="39"/>
      <c r="B107" s="40"/>
      <c r="C107" s="41"/>
      <c r="D107" s="279" t="s">
        <v>1407</v>
      </c>
      <c r="E107" s="41"/>
      <c r="F107" s="280" t="s">
        <v>2133</v>
      </c>
      <c r="G107" s="41"/>
      <c r="H107" s="41"/>
      <c r="I107" s="271"/>
      <c r="J107" s="41"/>
      <c r="K107" s="41"/>
      <c r="L107" s="45"/>
      <c r="M107" s="272"/>
      <c r="N107" s="273"/>
      <c r="O107" s="85"/>
      <c r="P107" s="85"/>
      <c r="Q107" s="85"/>
      <c r="R107" s="85"/>
      <c r="S107" s="85"/>
      <c r="T107" s="86"/>
      <c r="U107" s="39"/>
      <c r="V107" s="39"/>
      <c r="W107" s="39"/>
      <c r="X107" s="39"/>
      <c r="Y107" s="39"/>
      <c r="Z107" s="39"/>
      <c r="AA107" s="39"/>
      <c r="AB107" s="39"/>
      <c r="AC107" s="39"/>
      <c r="AD107" s="39"/>
      <c r="AE107" s="39"/>
      <c r="AT107" s="17" t="s">
        <v>1407</v>
      </c>
      <c r="AU107" s="17" t="s">
        <v>84</v>
      </c>
    </row>
    <row r="108" s="13" customFormat="1">
      <c r="A108" s="13"/>
      <c r="B108" s="228"/>
      <c r="C108" s="229"/>
      <c r="D108" s="230" t="s">
        <v>204</v>
      </c>
      <c r="E108" s="231" t="s">
        <v>32</v>
      </c>
      <c r="F108" s="232" t="s">
        <v>2127</v>
      </c>
      <c r="G108" s="229"/>
      <c r="H108" s="231" t="s">
        <v>32</v>
      </c>
      <c r="I108" s="233"/>
      <c r="J108" s="229"/>
      <c r="K108" s="229"/>
      <c r="L108" s="234"/>
      <c r="M108" s="235"/>
      <c r="N108" s="236"/>
      <c r="O108" s="236"/>
      <c r="P108" s="236"/>
      <c r="Q108" s="236"/>
      <c r="R108" s="236"/>
      <c r="S108" s="236"/>
      <c r="T108" s="237"/>
      <c r="U108" s="13"/>
      <c r="V108" s="13"/>
      <c r="W108" s="13"/>
      <c r="X108" s="13"/>
      <c r="Y108" s="13"/>
      <c r="Z108" s="13"/>
      <c r="AA108" s="13"/>
      <c r="AB108" s="13"/>
      <c r="AC108" s="13"/>
      <c r="AD108" s="13"/>
      <c r="AE108" s="13"/>
      <c r="AT108" s="238" t="s">
        <v>204</v>
      </c>
      <c r="AU108" s="238" t="s">
        <v>84</v>
      </c>
      <c r="AV108" s="13" t="s">
        <v>84</v>
      </c>
      <c r="AW108" s="13" t="s">
        <v>39</v>
      </c>
      <c r="AX108" s="13" t="s">
        <v>77</v>
      </c>
      <c r="AY108" s="238" t="s">
        <v>194</v>
      </c>
    </row>
    <row r="109" s="14" customFormat="1">
      <c r="A109" s="14"/>
      <c r="B109" s="239"/>
      <c r="C109" s="240"/>
      <c r="D109" s="230" t="s">
        <v>204</v>
      </c>
      <c r="E109" s="241" t="s">
        <v>32</v>
      </c>
      <c r="F109" s="242" t="s">
        <v>221</v>
      </c>
      <c r="G109" s="240"/>
      <c r="H109" s="243">
        <v>5</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204</v>
      </c>
      <c r="AU109" s="249" t="s">
        <v>84</v>
      </c>
      <c r="AV109" s="14" t="s">
        <v>86</v>
      </c>
      <c r="AW109" s="14" t="s">
        <v>39</v>
      </c>
      <c r="AX109" s="14" t="s">
        <v>77</v>
      </c>
      <c r="AY109" s="249" t="s">
        <v>194</v>
      </c>
    </row>
    <row r="110" s="13" customFormat="1">
      <c r="A110" s="13"/>
      <c r="B110" s="228"/>
      <c r="C110" s="229"/>
      <c r="D110" s="230" t="s">
        <v>204</v>
      </c>
      <c r="E110" s="231" t="s">
        <v>32</v>
      </c>
      <c r="F110" s="232" t="s">
        <v>2128</v>
      </c>
      <c r="G110" s="229"/>
      <c r="H110" s="231" t="s">
        <v>32</v>
      </c>
      <c r="I110" s="233"/>
      <c r="J110" s="229"/>
      <c r="K110" s="229"/>
      <c r="L110" s="234"/>
      <c r="M110" s="235"/>
      <c r="N110" s="236"/>
      <c r="O110" s="236"/>
      <c r="P110" s="236"/>
      <c r="Q110" s="236"/>
      <c r="R110" s="236"/>
      <c r="S110" s="236"/>
      <c r="T110" s="237"/>
      <c r="U110" s="13"/>
      <c r="V110" s="13"/>
      <c r="W110" s="13"/>
      <c r="X110" s="13"/>
      <c r="Y110" s="13"/>
      <c r="Z110" s="13"/>
      <c r="AA110" s="13"/>
      <c r="AB110" s="13"/>
      <c r="AC110" s="13"/>
      <c r="AD110" s="13"/>
      <c r="AE110" s="13"/>
      <c r="AT110" s="238" t="s">
        <v>204</v>
      </c>
      <c r="AU110" s="238" t="s">
        <v>84</v>
      </c>
      <c r="AV110" s="13" t="s">
        <v>84</v>
      </c>
      <c r="AW110" s="13" t="s">
        <v>39</v>
      </c>
      <c r="AX110" s="13" t="s">
        <v>77</v>
      </c>
      <c r="AY110" s="238" t="s">
        <v>194</v>
      </c>
    </row>
    <row r="111" s="14" customFormat="1">
      <c r="A111" s="14"/>
      <c r="B111" s="239"/>
      <c r="C111" s="240"/>
      <c r="D111" s="230" t="s">
        <v>204</v>
      </c>
      <c r="E111" s="241" t="s">
        <v>32</v>
      </c>
      <c r="F111" s="242" t="s">
        <v>193</v>
      </c>
      <c r="G111" s="240"/>
      <c r="H111" s="243">
        <v>3</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204</v>
      </c>
      <c r="AU111" s="249" t="s">
        <v>84</v>
      </c>
      <c r="AV111" s="14" t="s">
        <v>86</v>
      </c>
      <c r="AW111" s="14" t="s">
        <v>39</v>
      </c>
      <c r="AX111" s="14" t="s">
        <v>77</v>
      </c>
      <c r="AY111" s="249" t="s">
        <v>194</v>
      </c>
    </row>
    <row r="112" s="13" customFormat="1">
      <c r="A112" s="13"/>
      <c r="B112" s="228"/>
      <c r="C112" s="229"/>
      <c r="D112" s="230" t="s">
        <v>204</v>
      </c>
      <c r="E112" s="231" t="s">
        <v>32</v>
      </c>
      <c r="F112" s="232" t="s">
        <v>2129</v>
      </c>
      <c r="G112" s="229"/>
      <c r="H112" s="231" t="s">
        <v>32</v>
      </c>
      <c r="I112" s="233"/>
      <c r="J112" s="229"/>
      <c r="K112" s="229"/>
      <c r="L112" s="234"/>
      <c r="M112" s="235"/>
      <c r="N112" s="236"/>
      <c r="O112" s="236"/>
      <c r="P112" s="236"/>
      <c r="Q112" s="236"/>
      <c r="R112" s="236"/>
      <c r="S112" s="236"/>
      <c r="T112" s="237"/>
      <c r="U112" s="13"/>
      <c r="V112" s="13"/>
      <c r="W112" s="13"/>
      <c r="X112" s="13"/>
      <c r="Y112" s="13"/>
      <c r="Z112" s="13"/>
      <c r="AA112" s="13"/>
      <c r="AB112" s="13"/>
      <c r="AC112" s="13"/>
      <c r="AD112" s="13"/>
      <c r="AE112" s="13"/>
      <c r="AT112" s="238" t="s">
        <v>204</v>
      </c>
      <c r="AU112" s="238" t="s">
        <v>84</v>
      </c>
      <c r="AV112" s="13" t="s">
        <v>84</v>
      </c>
      <c r="AW112" s="13" t="s">
        <v>39</v>
      </c>
      <c r="AX112" s="13" t="s">
        <v>77</v>
      </c>
      <c r="AY112" s="238" t="s">
        <v>194</v>
      </c>
    </row>
    <row r="113" s="14" customFormat="1">
      <c r="A113" s="14"/>
      <c r="B113" s="239"/>
      <c r="C113" s="240"/>
      <c r="D113" s="230" t="s">
        <v>204</v>
      </c>
      <c r="E113" s="241" t="s">
        <v>32</v>
      </c>
      <c r="F113" s="242" t="s">
        <v>86</v>
      </c>
      <c r="G113" s="240"/>
      <c r="H113" s="243">
        <v>2</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204</v>
      </c>
      <c r="AU113" s="249" t="s">
        <v>84</v>
      </c>
      <c r="AV113" s="14" t="s">
        <v>86</v>
      </c>
      <c r="AW113" s="14" t="s">
        <v>39</v>
      </c>
      <c r="AX113" s="14" t="s">
        <v>77</v>
      </c>
      <c r="AY113" s="249" t="s">
        <v>194</v>
      </c>
    </row>
    <row r="114" s="15" customFormat="1">
      <c r="A114" s="15"/>
      <c r="B114" s="250"/>
      <c r="C114" s="251"/>
      <c r="D114" s="230" t="s">
        <v>204</v>
      </c>
      <c r="E114" s="252" t="s">
        <v>32</v>
      </c>
      <c r="F114" s="253" t="s">
        <v>207</v>
      </c>
      <c r="G114" s="251"/>
      <c r="H114" s="254">
        <v>10</v>
      </c>
      <c r="I114" s="255"/>
      <c r="J114" s="251"/>
      <c r="K114" s="251"/>
      <c r="L114" s="256"/>
      <c r="M114" s="284"/>
      <c r="N114" s="285"/>
      <c r="O114" s="285"/>
      <c r="P114" s="285"/>
      <c r="Q114" s="285"/>
      <c r="R114" s="285"/>
      <c r="S114" s="285"/>
      <c r="T114" s="286"/>
      <c r="U114" s="15"/>
      <c r="V114" s="15"/>
      <c r="W114" s="15"/>
      <c r="X114" s="15"/>
      <c r="Y114" s="15"/>
      <c r="Z114" s="15"/>
      <c r="AA114" s="15"/>
      <c r="AB114" s="15"/>
      <c r="AC114" s="15"/>
      <c r="AD114" s="15"/>
      <c r="AE114" s="15"/>
      <c r="AT114" s="260" t="s">
        <v>204</v>
      </c>
      <c r="AU114" s="260" t="s">
        <v>84</v>
      </c>
      <c r="AV114" s="15" t="s">
        <v>208</v>
      </c>
      <c r="AW114" s="15" t="s">
        <v>39</v>
      </c>
      <c r="AX114" s="15" t="s">
        <v>84</v>
      </c>
      <c r="AY114" s="260" t="s">
        <v>194</v>
      </c>
    </row>
    <row r="115" s="2" customFormat="1" ht="6.96" customHeight="1">
      <c r="A115" s="39"/>
      <c r="B115" s="60"/>
      <c r="C115" s="61"/>
      <c r="D115" s="61"/>
      <c r="E115" s="61"/>
      <c r="F115" s="61"/>
      <c r="G115" s="61"/>
      <c r="H115" s="61"/>
      <c r="I115" s="61"/>
      <c r="J115" s="61"/>
      <c r="K115" s="61"/>
      <c r="L115" s="45"/>
      <c r="M115" s="39"/>
      <c r="O115" s="39"/>
      <c r="P115" s="39"/>
      <c r="Q115" s="39"/>
      <c r="R115" s="39"/>
      <c r="S115" s="39"/>
      <c r="T115" s="39"/>
      <c r="U115" s="39"/>
      <c r="V115" s="39"/>
      <c r="W115" s="39"/>
      <c r="X115" s="39"/>
      <c r="Y115" s="39"/>
      <c r="Z115" s="39"/>
      <c r="AA115" s="39"/>
      <c r="AB115" s="39"/>
      <c r="AC115" s="39"/>
      <c r="AD115" s="39"/>
      <c r="AE115" s="39"/>
    </row>
  </sheetData>
  <sheetProtection sheet="1" autoFilter="0" formatColumns="0" formatRows="0" objects="1" scenarios="1" spinCount="100000" saltValue="EyZJflxfbdfAthVD4ZGzMwSjkkjYafLM/N6Ab69zERsxGw36YTiorB51BDCX0dLOt2+Eeb57c/43N5zXxMXlbA==" hashValue="CZ2nZQUKZac5NMs8bwXte0cnKEIg0AlbHkokqRN1A6iIuIj6Gndd/R2QZLZh8H0bmXP+sb1J96c+OmfcSFnlnA==" algorithmName="SHA-512" password="CC35"/>
  <autoFilter ref="C85:K114"/>
  <mergeCells count="12">
    <mergeCell ref="E7:H7"/>
    <mergeCell ref="E9:H9"/>
    <mergeCell ref="E11:H11"/>
    <mergeCell ref="E20:H20"/>
    <mergeCell ref="E29:H29"/>
    <mergeCell ref="E50:H50"/>
    <mergeCell ref="E52:H52"/>
    <mergeCell ref="E54:H54"/>
    <mergeCell ref="E74:H74"/>
    <mergeCell ref="E76:H76"/>
    <mergeCell ref="E78:H78"/>
    <mergeCell ref="L2:V2"/>
  </mergeCells>
  <hyperlinks>
    <hyperlink ref="F89" r:id="rId1" display="https://podminky.urs.cz/item/CS_URS_2023_01/460010021"/>
    <hyperlink ref="F91" r:id="rId2" display="https://podminky.urs.cz/item/CS_URS_2023_01/460161282"/>
    <hyperlink ref="F94" r:id="rId3" display="https://podminky.urs.cz/item/CS_URS_2023_01/460661512"/>
    <hyperlink ref="F96" r:id="rId4" display="https://podminky.urs.cz/item/CS_URS_2023_01/460431292"/>
    <hyperlink ref="F98" r:id="rId5" display="https://podminky.urs.cz/item/CS_URS_2023_01/181951114"/>
    <hyperlink ref="F107" r:id="rId6" display="https://podminky.urs.cz/item/CS_URS_2023_01/460620007"/>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114</v>
      </c>
    </row>
    <row r="3" s="1" customFormat="1" ht="6.96" customHeight="1">
      <c r="B3" s="140"/>
      <c r="C3" s="141"/>
      <c r="D3" s="141"/>
      <c r="E3" s="141"/>
      <c r="F3" s="141"/>
      <c r="G3" s="141"/>
      <c r="H3" s="141"/>
      <c r="I3" s="141"/>
      <c r="J3" s="141"/>
      <c r="K3" s="141"/>
      <c r="L3" s="20"/>
      <c r="AT3" s="17" t="s">
        <v>86</v>
      </c>
    </row>
    <row r="4" s="1" customFormat="1" ht="24.96" customHeight="1">
      <c r="B4" s="20"/>
      <c r="D4" s="142" t="s">
        <v>132</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Nový Bydžov</v>
      </c>
      <c r="F7" s="144"/>
      <c r="G7" s="144"/>
      <c r="H7" s="144"/>
      <c r="L7" s="20"/>
    </row>
    <row r="8" s="1" customFormat="1" ht="12" customHeight="1">
      <c r="B8" s="20"/>
      <c r="D8" s="144" t="s">
        <v>145</v>
      </c>
      <c r="L8" s="20"/>
    </row>
    <row r="9" s="2" customFormat="1" ht="16.5" customHeight="1">
      <c r="A9" s="39"/>
      <c r="B9" s="45"/>
      <c r="C9" s="39"/>
      <c r="D9" s="39"/>
      <c r="E9" s="145" t="s">
        <v>2134</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2135</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32</v>
      </c>
      <c r="G13" s="39"/>
      <c r="H13" s="39"/>
      <c r="I13" s="144" t="s">
        <v>20</v>
      </c>
      <c r="J13" s="134" t="s">
        <v>32</v>
      </c>
      <c r="K13" s="39"/>
      <c r="L13" s="146"/>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8" t="str">
        <f>'Rekapitulace zakázky'!AN8</f>
        <v>14. 6. 2023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32</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35</v>
      </c>
      <c r="E19" s="39"/>
      <c r="F19" s="39"/>
      <c r="G19" s="39"/>
      <c r="H19" s="39"/>
      <c r="I19" s="144" t="s">
        <v>31</v>
      </c>
      <c r="J19" s="33" t="str">
        <f>'Rekapitulace zakázky'!AN13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37</v>
      </c>
      <c r="E22" s="39"/>
      <c r="F22" s="39"/>
      <c r="G22" s="39"/>
      <c r="H22" s="39"/>
      <c r="I22" s="144" t="s">
        <v>31</v>
      </c>
      <c r="J22" s="134" t="s">
        <v>32</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
        <v>38</v>
      </c>
      <c r="F23" s="39"/>
      <c r="G23" s="39"/>
      <c r="H23" s="39"/>
      <c r="I23" s="144" t="s">
        <v>34</v>
      </c>
      <c r="J23" s="134" t="s">
        <v>32</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40</v>
      </c>
      <c r="E25" s="39"/>
      <c r="F25" s="39"/>
      <c r="G25" s="39"/>
      <c r="H25" s="39"/>
      <c r="I25" s="144" t="s">
        <v>31</v>
      </c>
      <c r="J25" s="134" t="s">
        <v>32</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4" t="s">
        <v>34</v>
      </c>
      <c r="J26" s="134" t="s">
        <v>32</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41</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42</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43</v>
      </c>
      <c r="E32" s="39"/>
      <c r="F32" s="39"/>
      <c r="G32" s="39"/>
      <c r="H32" s="39"/>
      <c r="I32" s="39"/>
      <c r="J32" s="155">
        <f>ROUND(J93,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45</v>
      </c>
      <c r="G34" s="39"/>
      <c r="H34" s="39"/>
      <c r="I34" s="156" t="s">
        <v>44</v>
      </c>
      <c r="J34" s="156" t="s">
        <v>46</v>
      </c>
      <c r="K34" s="39"/>
      <c r="L34" s="146"/>
      <c r="S34" s="39"/>
      <c r="T34" s="39"/>
      <c r="U34" s="39"/>
      <c r="V34" s="39"/>
      <c r="W34" s="39"/>
      <c r="X34" s="39"/>
      <c r="Y34" s="39"/>
      <c r="Z34" s="39"/>
      <c r="AA34" s="39"/>
      <c r="AB34" s="39"/>
      <c r="AC34" s="39"/>
      <c r="AD34" s="39"/>
      <c r="AE34" s="39"/>
    </row>
    <row r="35" s="2" customFormat="1" ht="14.4" customHeight="1">
      <c r="A35" s="39"/>
      <c r="B35" s="45"/>
      <c r="C35" s="39"/>
      <c r="D35" s="157" t="s">
        <v>47</v>
      </c>
      <c r="E35" s="144" t="s">
        <v>48</v>
      </c>
      <c r="F35" s="158">
        <f>ROUND((SUM(BE93:BE185)),  2)</f>
        <v>0</v>
      </c>
      <c r="G35" s="39"/>
      <c r="H35" s="39"/>
      <c r="I35" s="159">
        <v>0.20999999999999999</v>
      </c>
      <c r="J35" s="158">
        <f>ROUND(((SUM(BE93:BE185))*I35),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49</v>
      </c>
      <c r="F36" s="158">
        <f>ROUND((SUM(BF93:BF185)),  2)</f>
        <v>0</v>
      </c>
      <c r="G36" s="39"/>
      <c r="H36" s="39"/>
      <c r="I36" s="159">
        <v>0.14999999999999999</v>
      </c>
      <c r="J36" s="158">
        <f>ROUND(((SUM(BF93:BF185))*I36),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50</v>
      </c>
      <c r="F37" s="158">
        <f>ROUND((SUM(BG93:BG185)),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51</v>
      </c>
      <c r="F38" s="158">
        <f>ROUND((SUM(BH93:BH185)),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52</v>
      </c>
      <c r="F39" s="158">
        <f>ROUND((SUM(BI93:BI185)),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53</v>
      </c>
      <c r="E41" s="162"/>
      <c r="F41" s="162"/>
      <c r="G41" s="163" t="s">
        <v>54</v>
      </c>
      <c r="H41" s="164" t="s">
        <v>55</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hidden="1" s="2" customFormat="1" ht="24.96" customHeight="1">
      <c r="A47" s="39"/>
      <c r="B47" s="40"/>
      <c r="C47" s="23" t="s">
        <v>155</v>
      </c>
      <c r="D47" s="41"/>
      <c r="E47" s="41"/>
      <c r="F47" s="41"/>
      <c r="G47" s="41"/>
      <c r="H47" s="41"/>
      <c r="I47" s="41"/>
      <c r="J47" s="41"/>
      <c r="K47" s="41"/>
      <c r="L47" s="146"/>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6"/>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Nový Bydžov</v>
      </c>
      <c r="F50" s="32"/>
      <c r="G50" s="32"/>
      <c r="H50" s="32"/>
      <c r="I50" s="41"/>
      <c r="J50" s="41"/>
      <c r="K50" s="41"/>
      <c r="L50" s="146"/>
      <c r="S50" s="39"/>
      <c r="T50" s="39"/>
      <c r="U50" s="39"/>
      <c r="V50" s="39"/>
      <c r="W50" s="39"/>
      <c r="X50" s="39"/>
      <c r="Y50" s="39"/>
      <c r="Z50" s="39"/>
      <c r="AA50" s="39"/>
      <c r="AB50" s="39"/>
      <c r="AC50" s="39"/>
      <c r="AD50" s="39"/>
      <c r="AE50" s="39"/>
    </row>
    <row r="51" hidden="1" s="1" customFormat="1" ht="12" customHeight="1">
      <c r="B51" s="21"/>
      <c r="C51" s="32" t="s">
        <v>145</v>
      </c>
      <c r="D51" s="22"/>
      <c r="E51" s="22"/>
      <c r="F51" s="22"/>
      <c r="G51" s="22"/>
      <c r="H51" s="22"/>
      <c r="I51" s="22"/>
      <c r="J51" s="22"/>
      <c r="K51" s="22"/>
      <c r="L51" s="20"/>
    </row>
    <row r="52" hidden="1" s="2" customFormat="1" ht="16.5" customHeight="1">
      <c r="A52" s="39"/>
      <c r="B52" s="40"/>
      <c r="C52" s="41"/>
      <c r="D52" s="41"/>
      <c r="E52" s="171" t="s">
        <v>2134</v>
      </c>
      <c r="F52" s="41"/>
      <c r="G52" s="41"/>
      <c r="H52" s="41"/>
      <c r="I52" s="41"/>
      <c r="J52" s="41"/>
      <c r="K52" s="41"/>
      <c r="L52" s="146"/>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6"/>
      <c r="S53" s="39"/>
      <c r="T53" s="39"/>
      <c r="U53" s="39"/>
      <c r="V53" s="39"/>
      <c r="W53" s="39"/>
      <c r="X53" s="39"/>
      <c r="Y53" s="39"/>
      <c r="Z53" s="39"/>
      <c r="AA53" s="39"/>
      <c r="AB53" s="39"/>
      <c r="AC53" s="39"/>
      <c r="AD53" s="39"/>
      <c r="AE53" s="39"/>
    </row>
    <row r="54" hidden="1" s="2" customFormat="1" ht="16.5" customHeight="1">
      <c r="A54" s="39"/>
      <c r="B54" s="40"/>
      <c r="C54" s="41"/>
      <c r="D54" s="41"/>
      <c r="E54" s="70" t="str">
        <f>E11</f>
        <v>01 - Rozvody NN</v>
      </c>
      <c r="F54" s="41"/>
      <c r="G54" s="41"/>
      <c r="H54" s="41"/>
      <c r="I54" s="41"/>
      <c r="J54" s="41"/>
      <c r="K54" s="41"/>
      <c r="L54" s="146"/>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Nový Bydžov</v>
      </c>
      <c r="G56" s="41"/>
      <c r="H56" s="41"/>
      <c r="I56" s="32" t="s">
        <v>24</v>
      </c>
      <c r="J56" s="73" t="str">
        <f>IF(J14="","",J14)</f>
        <v>14. 6. 2023</v>
      </c>
      <c r="K56" s="41"/>
      <c r="L56" s="146"/>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Oblastní ředitelství HK</v>
      </c>
      <c r="G58" s="41"/>
      <c r="H58" s="41"/>
      <c r="I58" s="32" t="s">
        <v>37</v>
      </c>
      <c r="J58" s="37" t="str">
        <f>E23</f>
        <v>Signal Projekt s.r.o.</v>
      </c>
      <c r="K58" s="41"/>
      <c r="L58" s="146"/>
      <c r="S58" s="39"/>
      <c r="T58" s="39"/>
      <c r="U58" s="39"/>
      <c r="V58" s="39"/>
      <c r="W58" s="39"/>
      <c r="X58" s="39"/>
      <c r="Y58" s="39"/>
      <c r="Z58" s="39"/>
      <c r="AA58" s="39"/>
      <c r="AB58" s="39"/>
      <c r="AC58" s="39"/>
      <c r="AD58" s="39"/>
      <c r="AE58" s="39"/>
    </row>
    <row r="59" hidden="1" s="2" customFormat="1" ht="15.15" customHeight="1">
      <c r="A59" s="39"/>
      <c r="B59" s="40"/>
      <c r="C59" s="32" t="s">
        <v>35</v>
      </c>
      <c r="D59" s="41"/>
      <c r="E59" s="41"/>
      <c r="F59" s="27" t="str">
        <f>IF(E20="","",E20)</f>
        <v>Vyplň údaj</v>
      </c>
      <c r="G59" s="41"/>
      <c r="H59" s="41"/>
      <c r="I59" s="32" t="s">
        <v>40</v>
      </c>
      <c r="J59" s="37" t="str">
        <f>E26</f>
        <v>Signal Projekt s.r.o.</v>
      </c>
      <c r="K59" s="41"/>
      <c r="L59" s="146"/>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hidden="1" s="2" customFormat="1" ht="29.28" customHeight="1">
      <c r="A61" s="39"/>
      <c r="B61" s="40"/>
      <c r="C61" s="172" t="s">
        <v>156</v>
      </c>
      <c r="D61" s="173"/>
      <c r="E61" s="173"/>
      <c r="F61" s="173"/>
      <c r="G61" s="173"/>
      <c r="H61" s="173"/>
      <c r="I61" s="173"/>
      <c r="J61" s="174" t="s">
        <v>157</v>
      </c>
      <c r="K61" s="173"/>
      <c r="L61" s="146"/>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hidden="1" s="2" customFormat="1" ht="22.8" customHeight="1">
      <c r="A63" s="39"/>
      <c r="B63" s="40"/>
      <c r="C63" s="175" t="s">
        <v>75</v>
      </c>
      <c r="D63" s="41"/>
      <c r="E63" s="41"/>
      <c r="F63" s="41"/>
      <c r="G63" s="41"/>
      <c r="H63" s="41"/>
      <c r="I63" s="41"/>
      <c r="J63" s="103">
        <f>J93</f>
        <v>0</v>
      </c>
      <c r="K63" s="41"/>
      <c r="L63" s="146"/>
      <c r="S63" s="39"/>
      <c r="T63" s="39"/>
      <c r="U63" s="39"/>
      <c r="V63" s="39"/>
      <c r="W63" s="39"/>
      <c r="X63" s="39"/>
      <c r="Y63" s="39"/>
      <c r="Z63" s="39"/>
      <c r="AA63" s="39"/>
      <c r="AB63" s="39"/>
      <c r="AC63" s="39"/>
      <c r="AD63" s="39"/>
      <c r="AE63" s="39"/>
      <c r="AU63" s="17" t="s">
        <v>158</v>
      </c>
    </row>
    <row r="64" hidden="1" s="9" customFormat="1" ht="24.96" customHeight="1">
      <c r="A64" s="9"/>
      <c r="B64" s="176"/>
      <c r="C64" s="177"/>
      <c r="D64" s="178" t="s">
        <v>2031</v>
      </c>
      <c r="E64" s="179"/>
      <c r="F64" s="179"/>
      <c r="G64" s="179"/>
      <c r="H64" s="179"/>
      <c r="I64" s="179"/>
      <c r="J64" s="180">
        <f>J94</f>
        <v>0</v>
      </c>
      <c r="K64" s="177"/>
      <c r="L64" s="181"/>
      <c r="S64" s="9"/>
      <c r="T64" s="9"/>
      <c r="U64" s="9"/>
      <c r="V64" s="9"/>
      <c r="W64" s="9"/>
      <c r="X64" s="9"/>
      <c r="Y64" s="9"/>
      <c r="Z64" s="9"/>
      <c r="AA64" s="9"/>
      <c r="AB64" s="9"/>
      <c r="AC64" s="9"/>
      <c r="AD64" s="9"/>
      <c r="AE64" s="9"/>
    </row>
    <row r="65" hidden="1" s="10" customFormat="1" ht="19.92" customHeight="1">
      <c r="A65" s="10"/>
      <c r="B65" s="182"/>
      <c r="C65" s="126"/>
      <c r="D65" s="183" t="s">
        <v>2032</v>
      </c>
      <c r="E65" s="184"/>
      <c r="F65" s="184"/>
      <c r="G65" s="184"/>
      <c r="H65" s="184"/>
      <c r="I65" s="184"/>
      <c r="J65" s="185">
        <f>J98</f>
        <v>0</v>
      </c>
      <c r="K65" s="126"/>
      <c r="L65" s="186"/>
      <c r="S65" s="10"/>
      <c r="T65" s="10"/>
      <c r="U65" s="10"/>
      <c r="V65" s="10"/>
      <c r="W65" s="10"/>
      <c r="X65" s="10"/>
      <c r="Y65" s="10"/>
      <c r="Z65" s="10"/>
      <c r="AA65" s="10"/>
      <c r="AB65" s="10"/>
      <c r="AC65" s="10"/>
      <c r="AD65" s="10"/>
      <c r="AE65" s="10"/>
    </row>
    <row r="66" hidden="1" s="10" customFormat="1" ht="19.92" customHeight="1">
      <c r="A66" s="10"/>
      <c r="B66" s="182"/>
      <c r="C66" s="126"/>
      <c r="D66" s="183" t="s">
        <v>2136</v>
      </c>
      <c r="E66" s="184"/>
      <c r="F66" s="184"/>
      <c r="G66" s="184"/>
      <c r="H66" s="184"/>
      <c r="I66" s="184"/>
      <c r="J66" s="185">
        <f>J116</f>
        <v>0</v>
      </c>
      <c r="K66" s="126"/>
      <c r="L66" s="186"/>
      <c r="S66" s="10"/>
      <c r="T66" s="10"/>
      <c r="U66" s="10"/>
      <c r="V66" s="10"/>
      <c r="W66" s="10"/>
      <c r="X66" s="10"/>
      <c r="Y66" s="10"/>
      <c r="Z66" s="10"/>
      <c r="AA66" s="10"/>
      <c r="AB66" s="10"/>
      <c r="AC66" s="10"/>
      <c r="AD66" s="10"/>
      <c r="AE66" s="10"/>
    </row>
    <row r="67" hidden="1" s="9" customFormat="1" ht="24.96" customHeight="1">
      <c r="A67" s="9"/>
      <c r="B67" s="176"/>
      <c r="C67" s="177"/>
      <c r="D67" s="178" t="s">
        <v>2137</v>
      </c>
      <c r="E67" s="179"/>
      <c r="F67" s="179"/>
      <c r="G67" s="179"/>
      <c r="H67" s="179"/>
      <c r="I67" s="179"/>
      <c r="J67" s="180">
        <f>J119</f>
        <v>0</v>
      </c>
      <c r="K67" s="177"/>
      <c r="L67" s="181"/>
      <c r="S67" s="9"/>
      <c r="T67" s="9"/>
      <c r="U67" s="9"/>
      <c r="V67" s="9"/>
      <c r="W67" s="9"/>
      <c r="X67" s="9"/>
      <c r="Y67" s="9"/>
      <c r="Z67" s="9"/>
      <c r="AA67" s="9"/>
      <c r="AB67" s="9"/>
      <c r="AC67" s="9"/>
      <c r="AD67" s="9"/>
      <c r="AE67" s="9"/>
    </row>
    <row r="68" hidden="1" s="10" customFormat="1" ht="19.92" customHeight="1">
      <c r="A68" s="10"/>
      <c r="B68" s="182"/>
      <c r="C68" s="126"/>
      <c r="D68" s="183" t="s">
        <v>2035</v>
      </c>
      <c r="E68" s="184"/>
      <c r="F68" s="184"/>
      <c r="G68" s="184"/>
      <c r="H68" s="184"/>
      <c r="I68" s="184"/>
      <c r="J68" s="185">
        <f>J120</f>
        <v>0</v>
      </c>
      <c r="K68" s="126"/>
      <c r="L68" s="186"/>
      <c r="S68" s="10"/>
      <c r="T68" s="10"/>
      <c r="U68" s="10"/>
      <c r="V68" s="10"/>
      <c r="W68" s="10"/>
      <c r="X68" s="10"/>
      <c r="Y68" s="10"/>
      <c r="Z68" s="10"/>
      <c r="AA68" s="10"/>
      <c r="AB68" s="10"/>
      <c r="AC68" s="10"/>
      <c r="AD68" s="10"/>
      <c r="AE68" s="10"/>
    </row>
    <row r="69" hidden="1" s="10" customFormat="1" ht="19.92" customHeight="1">
      <c r="A69" s="10"/>
      <c r="B69" s="182"/>
      <c r="C69" s="126"/>
      <c r="D69" s="183" t="s">
        <v>2138</v>
      </c>
      <c r="E69" s="184"/>
      <c r="F69" s="184"/>
      <c r="G69" s="184"/>
      <c r="H69" s="184"/>
      <c r="I69" s="184"/>
      <c r="J69" s="185">
        <f>J169</f>
        <v>0</v>
      </c>
      <c r="K69" s="126"/>
      <c r="L69" s="186"/>
      <c r="S69" s="10"/>
      <c r="T69" s="10"/>
      <c r="U69" s="10"/>
      <c r="V69" s="10"/>
      <c r="W69" s="10"/>
      <c r="X69" s="10"/>
      <c r="Y69" s="10"/>
      <c r="Z69" s="10"/>
      <c r="AA69" s="10"/>
      <c r="AB69" s="10"/>
      <c r="AC69" s="10"/>
      <c r="AD69" s="10"/>
      <c r="AE69" s="10"/>
    </row>
    <row r="70" hidden="1" s="10" customFormat="1" ht="19.92" customHeight="1">
      <c r="A70" s="10"/>
      <c r="B70" s="182"/>
      <c r="C70" s="126"/>
      <c r="D70" s="183" t="s">
        <v>2139</v>
      </c>
      <c r="E70" s="184"/>
      <c r="F70" s="184"/>
      <c r="G70" s="184"/>
      <c r="H70" s="184"/>
      <c r="I70" s="184"/>
      <c r="J70" s="185">
        <f>J176</f>
        <v>0</v>
      </c>
      <c r="K70" s="126"/>
      <c r="L70" s="186"/>
      <c r="S70" s="10"/>
      <c r="T70" s="10"/>
      <c r="U70" s="10"/>
      <c r="V70" s="10"/>
      <c r="W70" s="10"/>
      <c r="X70" s="10"/>
      <c r="Y70" s="10"/>
      <c r="Z70" s="10"/>
      <c r="AA70" s="10"/>
      <c r="AB70" s="10"/>
      <c r="AC70" s="10"/>
      <c r="AD70" s="10"/>
      <c r="AE70" s="10"/>
    </row>
    <row r="71" hidden="1" s="9" customFormat="1" ht="24.96" customHeight="1">
      <c r="A71" s="9"/>
      <c r="B71" s="176"/>
      <c r="C71" s="177"/>
      <c r="D71" s="178" t="s">
        <v>2036</v>
      </c>
      <c r="E71" s="179"/>
      <c r="F71" s="179"/>
      <c r="G71" s="179"/>
      <c r="H71" s="179"/>
      <c r="I71" s="179"/>
      <c r="J71" s="180">
        <f>J180</f>
        <v>0</v>
      </c>
      <c r="K71" s="177"/>
      <c r="L71" s="181"/>
      <c r="S71" s="9"/>
      <c r="T71" s="9"/>
      <c r="U71" s="9"/>
      <c r="V71" s="9"/>
      <c r="W71" s="9"/>
      <c r="X71" s="9"/>
      <c r="Y71" s="9"/>
      <c r="Z71" s="9"/>
      <c r="AA71" s="9"/>
      <c r="AB71" s="9"/>
      <c r="AC71" s="9"/>
      <c r="AD71" s="9"/>
      <c r="AE71" s="9"/>
    </row>
    <row r="72" hidden="1" s="2" customFormat="1" ht="21.84" customHeight="1">
      <c r="A72" s="39"/>
      <c r="B72" s="40"/>
      <c r="C72" s="41"/>
      <c r="D72" s="41"/>
      <c r="E72" s="41"/>
      <c r="F72" s="41"/>
      <c r="G72" s="41"/>
      <c r="H72" s="41"/>
      <c r="I72" s="41"/>
      <c r="J72" s="41"/>
      <c r="K72" s="41"/>
      <c r="L72" s="146"/>
      <c r="S72" s="39"/>
      <c r="T72" s="39"/>
      <c r="U72" s="39"/>
      <c r="V72" s="39"/>
      <c r="W72" s="39"/>
      <c r="X72" s="39"/>
      <c r="Y72" s="39"/>
      <c r="Z72" s="39"/>
      <c r="AA72" s="39"/>
      <c r="AB72" s="39"/>
      <c r="AC72" s="39"/>
      <c r="AD72" s="39"/>
      <c r="AE72" s="39"/>
    </row>
    <row r="73" hidden="1" s="2" customFormat="1" ht="6.96" customHeight="1">
      <c r="A73" s="39"/>
      <c r="B73" s="60"/>
      <c r="C73" s="61"/>
      <c r="D73" s="61"/>
      <c r="E73" s="61"/>
      <c r="F73" s="61"/>
      <c r="G73" s="61"/>
      <c r="H73" s="61"/>
      <c r="I73" s="61"/>
      <c r="J73" s="61"/>
      <c r="K73" s="61"/>
      <c r="L73" s="146"/>
      <c r="S73" s="39"/>
      <c r="T73" s="39"/>
      <c r="U73" s="39"/>
      <c r="V73" s="39"/>
      <c r="W73" s="39"/>
      <c r="X73" s="39"/>
      <c r="Y73" s="39"/>
      <c r="Z73" s="39"/>
      <c r="AA73" s="39"/>
      <c r="AB73" s="39"/>
      <c r="AC73" s="39"/>
      <c r="AD73" s="39"/>
      <c r="AE73" s="39"/>
    </row>
    <row r="74" hidden="1"/>
    <row r="75" hidden="1"/>
    <row r="76" hidden="1"/>
    <row r="77" s="2" customFormat="1" ht="6.96" customHeight="1">
      <c r="A77" s="39"/>
      <c r="B77" s="62"/>
      <c r="C77" s="63"/>
      <c r="D77" s="63"/>
      <c r="E77" s="63"/>
      <c r="F77" s="63"/>
      <c r="G77" s="63"/>
      <c r="H77" s="63"/>
      <c r="I77" s="63"/>
      <c r="J77" s="63"/>
      <c r="K77" s="63"/>
      <c r="L77" s="146"/>
      <c r="S77" s="39"/>
      <c r="T77" s="39"/>
      <c r="U77" s="39"/>
      <c r="V77" s="39"/>
      <c r="W77" s="39"/>
      <c r="X77" s="39"/>
      <c r="Y77" s="39"/>
      <c r="Z77" s="39"/>
      <c r="AA77" s="39"/>
      <c r="AB77" s="39"/>
      <c r="AC77" s="39"/>
      <c r="AD77" s="39"/>
      <c r="AE77" s="39"/>
    </row>
    <row r="78" s="2" customFormat="1" ht="24.96" customHeight="1">
      <c r="A78" s="39"/>
      <c r="B78" s="40"/>
      <c r="C78" s="23" t="s">
        <v>178</v>
      </c>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2" customHeight="1">
      <c r="A80" s="39"/>
      <c r="B80" s="40"/>
      <c r="C80" s="32" t="s">
        <v>16</v>
      </c>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6.5" customHeight="1">
      <c r="A81" s="39"/>
      <c r="B81" s="40"/>
      <c r="C81" s="41"/>
      <c r="D81" s="41"/>
      <c r="E81" s="171" t="str">
        <f>E7</f>
        <v>Oprava zabezpečovacího zařízení v žst. Nový Bydžov</v>
      </c>
      <c r="F81" s="32"/>
      <c r="G81" s="32"/>
      <c r="H81" s="32"/>
      <c r="I81" s="41"/>
      <c r="J81" s="41"/>
      <c r="K81" s="41"/>
      <c r="L81" s="146"/>
      <c r="S81" s="39"/>
      <c r="T81" s="39"/>
      <c r="U81" s="39"/>
      <c r="V81" s="39"/>
      <c r="W81" s="39"/>
      <c r="X81" s="39"/>
      <c r="Y81" s="39"/>
      <c r="Z81" s="39"/>
      <c r="AA81" s="39"/>
      <c r="AB81" s="39"/>
      <c r="AC81" s="39"/>
      <c r="AD81" s="39"/>
      <c r="AE81" s="39"/>
    </row>
    <row r="82" s="1" customFormat="1" ht="12" customHeight="1">
      <c r="B82" s="21"/>
      <c r="C82" s="32" t="s">
        <v>145</v>
      </c>
      <c r="D82" s="22"/>
      <c r="E82" s="22"/>
      <c r="F82" s="22"/>
      <c r="G82" s="22"/>
      <c r="H82" s="22"/>
      <c r="I82" s="22"/>
      <c r="J82" s="22"/>
      <c r="K82" s="22"/>
      <c r="L82" s="20"/>
    </row>
    <row r="83" s="2" customFormat="1" ht="16.5" customHeight="1">
      <c r="A83" s="39"/>
      <c r="B83" s="40"/>
      <c r="C83" s="41"/>
      <c r="D83" s="41"/>
      <c r="E83" s="171" t="s">
        <v>2134</v>
      </c>
      <c r="F83" s="41"/>
      <c r="G83" s="41"/>
      <c r="H83" s="41"/>
      <c r="I83" s="41"/>
      <c r="J83" s="41"/>
      <c r="K83" s="41"/>
      <c r="L83" s="146"/>
      <c r="S83" s="39"/>
      <c r="T83" s="39"/>
      <c r="U83" s="39"/>
      <c r="V83" s="39"/>
      <c r="W83" s="39"/>
      <c r="X83" s="39"/>
      <c r="Y83" s="39"/>
      <c r="Z83" s="39"/>
      <c r="AA83" s="39"/>
      <c r="AB83" s="39"/>
      <c r="AC83" s="39"/>
      <c r="AD83" s="39"/>
      <c r="AE83" s="39"/>
    </row>
    <row r="84" s="2" customFormat="1" ht="12" customHeight="1">
      <c r="A84" s="39"/>
      <c r="B84" s="40"/>
      <c r="C84" s="32" t="s">
        <v>153</v>
      </c>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16.5" customHeight="1">
      <c r="A85" s="39"/>
      <c r="B85" s="40"/>
      <c r="C85" s="41"/>
      <c r="D85" s="41"/>
      <c r="E85" s="70" t="str">
        <f>E11</f>
        <v>01 - Rozvody NN</v>
      </c>
      <c r="F85" s="41"/>
      <c r="G85" s="41"/>
      <c r="H85" s="41"/>
      <c r="I85" s="41"/>
      <c r="J85" s="41"/>
      <c r="K85" s="41"/>
      <c r="L85" s="146"/>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6"/>
      <c r="S86" s="39"/>
      <c r="T86" s="39"/>
      <c r="U86" s="39"/>
      <c r="V86" s="39"/>
      <c r="W86" s="39"/>
      <c r="X86" s="39"/>
      <c r="Y86" s="39"/>
      <c r="Z86" s="39"/>
      <c r="AA86" s="39"/>
      <c r="AB86" s="39"/>
      <c r="AC86" s="39"/>
      <c r="AD86" s="39"/>
      <c r="AE86" s="39"/>
    </row>
    <row r="87" s="2" customFormat="1" ht="12" customHeight="1">
      <c r="A87" s="39"/>
      <c r="B87" s="40"/>
      <c r="C87" s="32" t="s">
        <v>22</v>
      </c>
      <c r="D87" s="41"/>
      <c r="E87" s="41"/>
      <c r="F87" s="27" t="str">
        <f>F14</f>
        <v>žst. Nový Bydžov</v>
      </c>
      <c r="G87" s="41"/>
      <c r="H87" s="41"/>
      <c r="I87" s="32" t="s">
        <v>24</v>
      </c>
      <c r="J87" s="73" t="str">
        <f>IF(J14="","",J14)</f>
        <v>14. 6. 2023</v>
      </c>
      <c r="K87" s="41"/>
      <c r="L87" s="146"/>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6"/>
      <c r="S88" s="39"/>
      <c r="T88" s="39"/>
      <c r="U88" s="39"/>
      <c r="V88" s="39"/>
      <c r="W88" s="39"/>
      <c r="X88" s="39"/>
      <c r="Y88" s="39"/>
      <c r="Z88" s="39"/>
      <c r="AA88" s="39"/>
      <c r="AB88" s="39"/>
      <c r="AC88" s="39"/>
      <c r="AD88" s="39"/>
      <c r="AE88" s="39"/>
    </row>
    <row r="89" s="2" customFormat="1" ht="15.15" customHeight="1">
      <c r="A89" s="39"/>
      <c r="B89" s="40"/>
      <c r="C89" s="32" t="s">
        <v>30</v>
      </c>
      <c r="D89" s="41"/>
      <c r="E89" s="41"/>
      <c r="F89" s="27" t="str">
        <f>E17</f>
        <v>Správa železnic, s.o., Oblastní ředitelství HK</v>
      </c>
      <c r="G89" s="41"/>
      <c r="H89" s="41"/>
      <c r="I89" s="32" t="s">
        <v>37</v>
      </c>
      <c r="J89" s="37" t="str">
        <f>E23</f>
        <v>Signal Projekt s.r.o.</v>
      </c>
      <c r="K89" s="41"/>
      <c r="L89" s="146"/>
      <c r="S89" s="39"/>
      <c r="T89" s="39"/>
      <c r="U89" s="39"/>
      <c r="V89" s="39"/>
      <c r="W89" s="39"/>
      <c r="X89" s="39"/>
      <c r="Y89" s="39"/>
      <c r="Z89" s="39"/>
      <c r="AA89" s="39"/>
      <c r="AB89" s="39"/>
      <c r="AC89" s="39"/>
      <c r="AD89" s="39"/>
      <c r="AE89" s="39"/>
    </row>
    <row r="90" s="2" customFormat="1" ht="15.15" customHeight="1">
      <c r="A90" s="39"/>
      <c r="B90" s="40"/>
      <c r="C90" s="32" t="s">
        <v>35</v>
      </c>
      <c r="D90" s="41"/>
      <c r="E90" s="41"/>
      <c r="F90" s="27" t="str">
        <f>IF(E20="","",E20)</f>
        <v>Vyplň údaj</v>
      </c>
      <c r="G90" s="41"/>
      <c r="H90" s="41"/>
      <c r="I90" s="32" t="s">
        <v>40</v>
      </c>
      <c r="J90" s="37" t="str">
        <f>E26</f>
        <v>Signal Projekt s.r.o.</v>
      </c>
      <c r="K90" s="41"/>
      <c r="L90" s="146"/>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46"/>
      <c r="S91" s="39"/>
      <c r="T91" s="39"/>
      <c r="U91" s="39"/>
      <c r="V91" s="39"/>
      <c r="W91" s="39"/>
      <c r="X91" s="39"/>
      <c r="Y91" s="39"/>
      <c r="Z91" s="39"/>
      <c r="AA91" s="39"/>
      <c r="AB91" s="39"/>
      <c r="AC91" s="39"/>
      <c r="AD91" s="39"/>
      <c r="AE91" s="39"/>
    </row>
    <row r="92" s="11" customFormat="1" ht="29.28" customHeight="1">
      <c r="A92" s="187"/>
      <c r="B92" s="188"/>
      <c r="C92" s="189" t="s">
        <v>179</v>
      </c>
      <c r="D92" s="190" t="s">
        <v>62</v>
      </c>
      <c r="E92" s="190" t="s">
        <v>58</v>
      </c>
      <c r="F92" s="190" t="s">
        <v>59</v>
      </c>
      <c r="G92" s="190" t="s">
        <v>180</v>
      </c>
      <c r="H92" s="190" t="s">
        <v>181</v>
      </c>
      <c r="I92" s="190" t="s">
        <v>182</v>
      </c>
      <c r="J92" s="190" t="s">
        <v>157</v>
      </c>
      <c r="K92" s="191" t="s">
        <v>183</v>
      </c>
      <c r="L92" s="192"/>
      <c r="M92" s="93" t="s">
        <v>32</v>
      </c>
      <c r="N92" s="94" t="s">
        <v>47</v>
      </c>
      <c r="O92" s="94" t="s">
        <v>184</v>
      </c>
      <c r="P92" s="94" t="s">
        <v>185</v>
      </c>
      <c r="Q92" s="94" t="s">
        <v>186</v>
      </c>
      <c r="R92" s="94" t="s">
        <v>187</v>
      </c>
      <c r="S92" s="94" t="s">
        <v>188</v>
      </c>
      <c r="T92" s="95" t="s">
        <v>189</v>
      </c>
      <c r="U92" s="187"/>
      <c r="V92" s="187"/>
      <c r="W92" s="187"/>
      <c r="X92" s="187"/>
      <c r="Y92" s="187"/>
      <c r="Z92" s="187"/>
      <c r="AA92" s="187"/>
      <c r="AB92" s="187"/>
      <c r="AC92" s="187"/>
      <c r="AD92" s="187"/>
      <c r="AE92" s="187"/>
    </row>
    <row r="93" s="2" customFormat="1" ht="22.8" customHeight="1">
      <c r="A93" s="39"/>
      <c r="B93" s="40"/>
      <c r="C93" s="100" t="s">
        <v>190</v>
      </c>
      <c r="D93" s="41"/>
      <c r="E93" s="41"/>
      <c r="F93" s="41"/>
      <c r="G93" s="41"/>
      <c r="H93" s="41"/>
      <c r="I93" s="41"/>
      <c r="J93" s="193">
        <f>BK93</f>
        <v>0</v>
      </c>
      <c r="K93" s="41"/>
      <c r="L93" s="45"/>
      <c r="M93" s="96"/>
      <c r="N93" s="194"/>
      <c r="O93" s="97"/>
      <c r="P93" s="195">
        <f>P94+P119+P180</f>
        <v>0</v>
      </c>
      <c r="Q93" s="97"/>
      <c r="R93" s="195">
        <f>R94+R119+R180</f>
        <v>0</v>
      </c>
      <c r="S93" s="97"/>
      <c r="T93" s="196">
        <f>T94+T119+T180</f>
        <v>0</v>
      </c>
      <c r="U93" s="39"/>
      <c r="V93" s="39"/>
      <c r="W93" s="39"/>
      <c r="X93" s="39"/>
      <c r="Y93" s="39"/>
      <c r="Z93" s="39"/>
      <c r="AA93" s="39"/>
      <c r="AB93" s="39"/>
      <c r="AC93" s="39"/>
      <c r="AD93" s="39"/>
      <c r="AE93" s="39"/>
      <c r="AT93" s="17" t="s">
        <v>76</v>
      </c>
      <c r="AU93" s="17" t="s">
        <v>158</v>
      </c>
      <c r="BK93" s="197">
        <f>BK94+BK119+BK180</f>
        <v>0</v>
      </c>
    </row>
    <row r="94" s="12" customFormat="1" ht="25.92" customHeight="1">
      <c r="A94" s="12"/>
      <c r="B94" s="198"/>
      <c r="C94" s="199"/>
      <c r="D94" s="200" t="s">
        <v>76</v>
      </c>
      <c r="E94" s="201" t="s">
        <v>88</v>
      </c>
      <c r="F94" s="201" t="s">
        <v>2037</v>
      </c>
      <c r="G94" s="199"/>
      <c r="H94" s="199"/>
      <c r="I94" s="202"/>
      <c r="J94" s="203">
        <f>BK94</f>
        <v>0</v>
      </c>
      <c r="K94" s="199"/>
      <c r="L94" s="204"/>
      <c r="M94" s="205"/>
      <c r="N94" s="206"/>
      <c r="O94" s="206"/>
      <c r="P94" s="207">
        <f>P95+SUM(P96:P98)+P116</f>
        <v>0</v>
      </c>
      <c r="Q94" s="206"/>
      <c r="R94" s="207">
        <f>R95+SUM(R96:R98)+R116</f>
        <v>0</v>
      </c>
      <c r="S94" s="206"/>
      <c r="T94" s="208">
        <f>T95+SUM(T96:T98)+T116</f>
        <v>0</v>
      </c>
      <c r="U94" s="12"/>
      <c r="V94" s="12"/>
      <c r="W94" s="12"/>
      <c r="X94" s="12"/>
      <c r="Y94" s="12"/>
      <c r="Z94" s="12"/>
      <c r="AA94" s="12"/>
      <c r="AB94" s="12"/>
      <c r="AC94" s="12"/>
      <c r="AD94" s="12"/>
      <c r="AE94" s="12"/>
      <c r="AR94" s="209" t="s">
        <v>84</v>
      </c>
      <c r="AT94" s="210" t="s">
        <v>76</v>
      </c>
      <c r="AU94" s="210" t="s">
        <v>77</v>
      </c>
      <c r="AY94" s="209" t="s">
        <v>194</v>
      </c>
      <c r="BK94" s="211">
        <f>BK95+SUM(BK96:BK98)+BK116</f>
        <v>0</v>
      </c>
    </row>
    <row r="95" s="2" customFormat="1" ht="16.5" customHeight="1">
      <c r="A95" s="39"/>
      <c r="B95" s="40"/>
      <c r="C95" s="214" t="s">
        <v>84</v>
      </c>
      <c r="D95" s="214" t="s">
        <v>197</v>
      </c>
      <c r="E95" s="215" t="s">
        <v>2140</v>
      </c>
      <c r="F95" s="216" t="s">
        <v>2141</v>
      </c>
      <c r="G95" s="217" t="s">
        <v>127</v>
      </c>
      <c r="H95" s="218">
        <v>1200</v>
      </c>
      <c r="I95" s="219"/>
      <c r="J95" s="220">
        <f>ROUND(I95*H95,2)</f>
        <v>0</v>
      </c>
      <c r="K95" s="216" t="s">
        <v>200</v>
      </c>
      <c r="L95" s="221"/>
      <c r="M95" s="222" t="s">
        <v>32</v>
      </c>
      <c r="N95" s="223" t="s">
        <v>48</v>
      </c>
      <c r="O95" s="85"/>
      <c r="P95" s="224">
        <f>O95*H95</f>
        <v>0</v>
      </c>
      <c r="Q95" s="224">
        <v>0</v>
      </c>
      <c r="R95" s="224">
        <f>Q95*H95</f>
        <v>0</v>
      </c>
      <c r="S95" s="224">
        <v>0</v>
      </c>
      <c r="T95" s="225">
        <f>S95*H95</f>
        <v>0</v>
      </c>
      <c r="U95" s="39"/>
      <c r="V95" s="39"/>
      <c r="W95" s="39"/>
      <c r="X95" s="39"/>
      <c r="Y95" s="39"/>
      <c r="Z95" s="39"/>
      <c r="AA95" s="39"/>
      <c r="AB95" s="39"/>
      <c r="AC95" s="39"/>
      <c r="AD95" s="39"/>
      <c r="AE95" s="39"/>
      <c r="AR95" s="226" t="s">
        <v>201</v>
      </c>
      <c r="AT95" s="226" t="s">
        <v>197</v>
      </c>
      <c r="AU95" s="226" t="s">
        <v>84</v>
      </c>
      <c r="AY95" s="17" t="s">
        <v>194</v>
      </c>
      <c r="BE95" s="227">
        <f>IF(N95="základní",J95,0)</f>
        <v>0</v>
      </c>
      <c r="BF95" s="227">
        <f>IF(N95="snížená",J95,0)</f>
        <v>0</v>
      </c>
      <c r="BG95" s="227">
        <f>IF(N95="zákl. přenesená",J95,0)</f>
        <v>0</v>
      </c>
      <c r="BH95" s="227">
        <f>IF(N95="sníž. přenesená",J95,0)</f>
        <v>0</v>
      </c>
      <c r="BI95" s="227">
        <f>IF(N95="nulová",J95,0)</f>
        <v>0</v>
      </c>
      <c r="BJ95" s="17" t="s">
        <v>84</v>
      </c>
      <c r="BK95" s="227">
        <f>ROUND(I95*H95,2)</f>
        <v>0</v>
      </c>
      <c r="BL95" s="17" t="s">
        <v>202</v>
      </c>
      <c r="BM95" s="226" t="s">
        <v>2142</v>
      </c>
    </row>
    <row r="96" s="2" customFormat="1" ht="16.5" customHeight="1">
      <c r="A96" s="39"/>
      <c r="B96" s="40"/>
      <c r="C96" s="261" t="s">
        <v>86</v>
      </c>
      <c r="D96" s="261" t="s">
        <v>222</v>
      </c>
      <c r="E96" s="262" t="s">
        <v>2143</v>
      </c>
      <c r="F96" s="263" t="s">
        <v>2144</v>
      </c>
      <c r="G96" s="264" t="s">
        <v>127</v>
      </c>
      <c r="H96" s="265">
        <v>1200</v>
      </c>
      <c r="I96" s="266"/>
      <c r="J96" s="267">
        <f>ROUND(I96*H96,2)</f>
        <v>0</v>
      </c>
      <c r="K96" s="263" t="s">
        <v>200</v>
      </c>
      <c r="L96" s="45"/>
      <c r="M96" s="268" t="s">
        <v>32</v>
      </c>
      <c r="N96" s="269" t="s">
        <v>48</v>
      </c>
      <c r="O96" s="85"/>
      <c r="P96" s="224">
        <f>O96*H96</f>
        <v>0</v>
      </c>
      <c r="Q96" s="224">
        <v>0</v>
      </c>
      <c r="R96" s="224">
        <f>Q96*H96</f>
        <v>0</v>
      </c>
      <c r="S96" s="224">
        <v>0</v>
      </c>
      <c r="T96" s="225">
        <f>S96*H96</f>
        <v>0</v>
      </c>
      <c r="U96" s="39"/>
      <c r="V96" s="39"/>
      <c r="W96" s="39"/>
      <c r="X96" s="39"/>
      <c r="Y96" s="39"/>
      <c r="Z96" s="39"/>
      <c r="AA96" s="39"/>
      <c r="AB96" s="39"/>
      <c r="AC96" s="39"/>
      <c r="AD96" s="39"/>
      <c r="AE96" s="39"/>
      <c r="AR96" s="226" t="s">
        <v>208</v>
      </c>
      <c r="AT96" s="226" t="s">
        <v>222</v>
      </c>
      <c r="AU96" s="226" t="s">
        <v>84</v>
      </c>
      <c r="AY96" s="17" t="s">
        <v>194</v>
      </c>
      <c r="BE96" s="227">
        <f>IF(N96="základní",J96,0)</f>
        <v>0</v>
      </c>
      <c r="BF96" s="227">
        <f>IF(N96="snížená",J96,0)</f>
        <v>0</v>
      </c>
      <c r="BG96" s="227">
        <f>IF(N96="zákl. přenesená",J96,0)</f>
        <v>0</v>
      </c>
      <c r="BH96" s="227">
        <f>IF(N96="sníž. přenesená",J96,0)</f>
        <v>0</v>
      </c>
      <c r="BI96" s="227">
        <f>IF(N96="nulová",J96,0)</f>
        <v>0</v>
      </c>
      <c r="BJ96" s="17" t="s">
        <v>84</v>
      </c>
      <c r="BK96" s="227">
        <f>ROUND(I96*H96,2)</f>
        <v>0</v>
      </c>
      <c r="BL96" s="17" t="s">
        <v>208</v>
      </c>
      <c r="BM96" s="226" t="s">
        <v>2145</v>
      </c>
    </row>
    <row r="97" s="2" customFormat="1">
      <c r="A97" s="39"/>
      <c r="B97" s="40"/>
      <c r="C97" s="41"/>
      <c r="D97" s="230" t="s">
        <v>226</v>
      </c>
      <c r="E97" s="41"/>
      <c r="F97" s="270" t="s">
        <v>2146</v>
      </c>
      <c r="G97" s="41"/>
      <c r="H97" s="41"/>
      <c r="I97" s="271"/>
      <c r="J97" s="41"/>
      <c r="K97" s="41"/>
      <c r="L97" s="45"/>
      <c r="M97" s="272"/>
      <c r="N97" s="273"/>
      <c r="O97" s="85"/>
      <c r="P97" s="85"/>
      <c r="Q97" s="85"/>
      <c r="R97" s="85"/>
      <c r="S97" s="85"/>
      <c r="T97" s="86"/>
      <c r="U97" s="39"/>
      <c r="V97" s="39"/>
      <c r="W97" s="39"/>
      <c r="X97" s="39"/>
      <c r="Y97" s="39"/>
      <c r="Z97" s="39"/>
      <c r="AA97" s="39"/>
      <c r="AB97" s="39"/>
      <c r="AC97" s="39"/>
      <c r="AD97" s="39"/>
      <c r="AE97" s="39"/>
      <c r="AT97" s="17" t="s">
        <v>226</v>
      </c>
      <c r="AU97" s="17" t="s">
        <v>84</v>
      </c>
    </row>
    <row r="98" s="12" customFormat="1" ht="22.8" customHeight="1">
      <c r="A98" s="12"/>
      <c r="B98" s="198"/>
      <c r="C98" s="199"/>
      <c r="D98" s="200" t="s">
        <v>76</v>
      </c>
      <c r="E98" s="212" t="s">
        <v>2038</v>
      </c>
      <c r="F98" s="212" t="s">
        <v>2039</v>
      </c>
      <c r="G98" s="199"/>
      <c r="H98" s="199"/>
      <c r="I98" s="202"/>
      <c r="J98" s="213">
        <f>BK98</f>
        <v>0</v>
      </c>
      <c r="K98" s="199"/>
      <c r="L98" s="204"/>
      <c r="M98" s="205"/>
      <c r="N98" s="206"/>
      <c r="O98" s="206"/>
      <c r="P98" s="207">
        <f>SUM(P99:P115)</f>
        <v>0</v>
      </c>
      <c r="Q98" s="206"/>
      <c r="R98" s="207">
        <f>SUM(R99:R115)</f>
        <v>0</v>
      </c>
      <c r="S98" s="206"/>
      <c r="T98" s="208">
        <f>SUM(T99:T115)</f>
        <v>0</v>
      </c>
      <c r="U98" s="12"/>
      <c r="V98" s="12"/>
      <c r="W98" s="12"/>
      <c r="X98" s="12"/>
      <c r="Y98" s="12"/>
      <c r="Z98" s="12"/>
      <c r="AA98" s="12"/>
      <c r="AB98" s="12"/>
      <c r="AC98" s="12"/>
      <c r="AD98" s="12"/>
      <c r="AE98" s="12"/>
      <c r="AR98" s="209" t="s">
        <v>84</v>
      </c>
      <c r="AT98" s="210" t="s">
        <v>76</v>
      </c>
      <c r="AU98" s="210" t="s">
        <v>84</v>
      </c>
      <c r="AY98" s="209" t="s">
        <v>194</v>
      </c>
      <c r="BK98" s="211">
        <f>SUM(BK99:BK115)</f>
        <v>0</v>
      </c>
    </row>
    <row r="99" s="2" customFormat="1" ht="21.75" customHeight="1">
      <c r="A99" s="39"/>
      <c r="B99" s="40"/>
      <c r="C99" s="214" t="s">
        <v>193</v>
      </c>
      <c r="D99" s="214" t="s">
        <v>197</v>
      </c>
      <c r="E99" s="215" t="s">
        <v>2147</v>
      </c>
      <c r="F99" s="216" t="s">
        <v>2148</v>
      </c>
      <c r="G99" s="217" t="s">
        <v>127</v>
      </c>
      <c r="H99" s="218">
        <v>35</v>
      </c>
      <c r="I99" s="219"/>
      <c r="J99" s="220">
        <f>ROUND(I99*H99,2)</f>
        <v>0</v>
      </c>
      <c r="K99" s="216" t="s">
        <v>200</v>
      </c>
      <c r="L99" s="221"/>
      <c r="M99" s="222" t="s">
        <v>32</v>
      </c>
      <c r="N99" s="223" t="s">
        <v>48</v>
      </c>
      <c r="O99" s="85"/>
      <c r="P99" s="224">
        <f>O99*H99</f>
        <v>0</v>
      </c>
      <c r="Q99" s="224">
        <v>0</v>
      </c>
      <c r="R99" s="224">
        <f>Q99*H99</f>
        <v>0</v>
      </c>
      <c r="S99" s="224">
        <v>0</v>
      </c>
      <c r="T99" s="225">
        <f>S99*H99</f>
        <v>0</v>
      </c>
      <c r="U99" s="39"/>
      <c r="V99" s="39"/>
      <c r="W99" s="39"/>
      <c r="X99" s="39"/>
      <c r="Y99" s="39"/>
      <c r="Z99" s="39"/>
      <c r="AA99" s="39"/>
      <c r="AB99" s="39"/>
      <c r="AC99" s="39"/>
      <c r="AD99" s="39"/>
      <c r="AE99" s="39"/>
      <c r="AR99" s="226" t="s">
        <v>201</v>
      </c>
      <c r="AT99" s="226" t="s">
        <v>197</v>
      </c>
      <c r="AU99" s="226" t="s">
        <v>86</v>
      </c>
      <c r="AY99" s="17" t="s">
        <v>194</v>
      </c>
      <c r="BE99" s="227">
        <f>IF(N99="základní",J99,0)</f>
        <v>0</v>
      </c>
      <c r="BF99" s="227">
        <f>IF(N99="snížená",J99,0)</f>
        <v>0</v>
      </c>
      <c r="BG99" s="227">
        <f>IF(N99="zákl. přenesená",J99,0)</f>
        <v>0</v>
      </c>
      <c r="BH99" s="227">
        <f>IF(N99="sníž. přenesená",J99,0)</f>
        <v>0</v>
      </c>
      <c r="BI99" s="227">
        <f>IF(N99="nulová",J99,0)</f>
        <v>0</v>
      </c>
      <c r="BJ99" s="17" t="s">
        <v>84</v>
      </c>
      <c r="BK99" s="227">
        <f>ROUND(I99*H99,2)</f>
        <v>0</v>
      </c>
      <c r="BL99" s="17" t="s">
        <v>202</v>
      </c>
      <c r="BM99" s="226" t="s">
        <v>2149</v>
      </c>
    </row>
    <row r="100" s="2" customFormat="1" ht="16.5" customHeight="1">
      <c r="A100" s="39"/>
      <c r="B100" s="40"/>
      <c r="C100" s="214" t="s">
        <v>208</v>
      </c>
      <c r="D100" s="214" t="s">
        <v>197</v>
      </c>
      <c r="E100" s="215" t="s">
        <v>2150</v>
      </c>
      <c r="F100" s="216" t="s">
        <v>2151</v>
      </c>
      <c r="G100" s="217" t="s">
        <v>127</v>
      </c>
      <c r="H100" s="218">
        <v>210</v>
      </c>
      <c r="I100" s="219"/>
      <c r="J100" s="220">
        <f>ROUND(I100*H100,2)</f>
        <v>0</v>
      </c>
      <c r="K100" s="216" t="s">
        <v>200</v>
      </c>
      <c r="L100" s="221"/>
      <c r="M100" s="222" t="s">
        <v>32</v>
      </c>
      <c r="N100" s="223" t="s">
        <v>48</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201</v>
      </c>
      <c r="AT100" s="226" t="s">
        <v>197</v>
      </c>
      <c r="AU100" s="226" t="s">
        <v>86</v>
      </c>
      <c r="AY100" s="17" t="s">
        <v>194</v>
      </c>
      <c r="BE100" s="227">
        <f>IF(N100="základní",J100,0)</f>
        <v>0</v>
      </c>
      <c r="BF100" s="227">
        <f>IF(N100="snížená",J100,0)</f>
        <v>0</v>
      </c>
      <c r="BG100" s="227">
        <f>IF(N100="zákl. přenesená",J100,0)</f>
        <v>0</v>
      </c>
      <c r="BH100" s="227">
        <f>IF(N100="sníž. přenesená",J100,0)</f>
        <v>0</v>
      </c>
      <c r="BI100" s="227">
        <f>IF(N100="nulová",J100,0)</f>
        <v>0</v>
      </c>
      <c r="BJ100" s="17" t="s">
        <v>84</v>
      </c>
      <c r="BK100" s="227">
        <f>ROUND(I100*H100,2)</f>
        <v>0</v>
      </c>
      <c r="BL100" s="17" t="s">
        <v>202</v>
      </c>
      <c r="BM100" s="226" t="s">
        <v>2152</v>
      </c>
    </row>
    <row r="101" s="2" customFormat="1" ht="21.75" customHeight="1">
      <c r="A101" s="39"/>
      <c r="B101" s="40"/>
      <c r="C101" s="261" t="s">
        <v>221</v>
      </c>
      <c r="D101" s="261" t="s">
        <v>222</v>
      </c>
      <c r="E101" s="262" t="s">
        <v>363</v>
      </c>
      <c r="F101" s="263" t="s">
        <v>364</v>
      </c>
      <c r="G101" s="264" t="s">
        <v>127</v>
      </c>
      <c r="H101" s="265">
        <v>245</v>
      </c>
      <c r="I101" s="266"/>
      <c r="J101" s="267">
        <f>ROUND(I101*H101,2)</f>
        <v>0</v>
      </c>
      <c r="K101" s="263" t="s">
        <v>200</v>
      </c>
      <c r="L101" s="45"/>
      <c r="M101" s="268" t="s">
        <v>32</v>
      </c>
      <c r="N101" s="269" t="s">
        <v>48</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208</v>
      </c>
      <c r="AT101" s="226" t="s">
        <v>222</v>
      </c>
      <c r="AU101" s="226" t="s">
        <v>86</v>
      </c>
      <c r="AY101" s="17" t="s">
        <v>194</v>
      </c>
      <c r="BE101" s="227">
        <f>IF(N101="základní",J101,0)</f>
        <v>0</v>
      </c>
      <c r="BF101" s="227">
        <f>IF(N101="snížená",J101,0)</f>
        <v>0</v>
      </c>
      <c r="BG101" s="227">
        <f>IF(N101="zákl. přenesená",J101,0)</f>
        <v>0</v>
      </c>
      <c r="BH101" s="227">
        <f>IF(N101="sníž. přenesená",J101,0)</f>
        <v>0</v>
      </c>
      <c r="BI101" s="227">
        <f>IF(N101="nulová",J101,0)</f>
        <v>0</v>
      </c>
      <c r="BJ101" s="17" t="s">
        <v>84</v>
      </c>
      <c r="BK101" s="227">
        <f>ROUND(I101*H101,2)</f>
        <v>0</v>
      </c>
      <c r="BL101" s="17" t="s">
        <v>208</v>
      </c>
      <c r="BM101" s="226" t="s">
        <v>2153</v>
      </c>
    </row>
    <row r="102" s="2" customFormat="1" ht="44.25" customHeight="1">
      <c r="A102" s="39"/>
      <c r="B102" s="40"/>
      <c r="C102" s="261" t="s">
        <v>229</v>
      </c>
      <c r="D102" s="261" t="s">
        <v>222</v>
      </c>
      <c r="E102" s="262" t="s">
        <v>373</v>
      </c>
      <c r="F102" s="263" t="s">
        <v>374</v>
      </c>
      <c r="G102" s="264" t="s">
        <v>262</v>
      </c>
      <c r="H102" s="265">
        <v>4</v>
      </c>
      <c r="I102" s="266"/>
      <c r="J102" s="267">
        <f>ROUND(I102*H102,2)</f>
        <v>0</v>
      </c>
      <c r="K102" s="263" t="s">
        <v>200</v>
      </c>
      <c r="L102" s="45"/>
      <c r="M102" s="268" t="s">
        <v>32</v>
      </c>
      <c r="N102" s="269" t="s">
        <v>48</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263</v>
      </c>
      <c r="AT102" s="226" t="s">
        <v>222</v>
      </c>
      <c r="AU102" s="226" t="s">
        <v>86</v>
      </c>
      <c r="AY102" s="17" t="s">
        <v>194</v>
      </c>
      <c r="BE102" s="227">
        <f>IF(N102="základní",J102,0)</f>
        <v>0</v>
      </c>
      <c r="BF102" s="227">
        <f>IF(N102="snížená",J102,0)</f>
        <v>0</v>
      </c>
      <c r="BG102" s="227">
        <f>IF(N102="zákl. přenesená",J102,0)</f>
        <v>0</v>
      </c>
      <c r="BH102" s="227">
        <f>IF(N102="sníž. přenesená",J102,0)</f>
        <v>0</v>
      </c>
      <c r="BI102" s="227">
        <f>IF(N102="nulová",J102,0)</f>
        <v>0</v>
      </c>
      <c r="BJ102" s="17" t="s">
        <v>84</v>
      </c>
      <c r="BK102" s="227">
        <f>ROUND(I102*H102,2)</f>
        <v>0</v>
      </c>
      <c r="BL102" s="17" t="s">
        <v>263</v>
      </c>
      <c r="BM102" s="226" t="s">
        <v>2154</v>
      </c>
    </row>
    <row r="103" s="2" customFormat="1" ht="16.5" customHeight="1">
      <c r="A103" s="39"/>
      <c r="B103" s="40"/>
      <c r="C103" s="214" t="s">
        <v>234</v>
      </c>
      <c r="D103" s="214" t="s">
        <v>197</v>
      </c>
      <c r="E103" s="215" t="s">
        <v>2155</v>
      </c>
      <c r="F103" s="216" t="s">
        <v>2156</v>
      </c>
      <c r="G103" s="217" t="s">
        <v>127</v>
      </c>
      <c r="H103" s="218">
        <v>15</v>
      </c>
      <c r="I103" s="219"/>
      <c r="J103" s="220">
        <f>ROUND(I103*H103,2)</f>
        <v>0</v>
      </c>
      <c r="K103" s="216" t="s">
        <v>200</v>
      </c>
      <c r="L103" s="221"/>
      <c r="M103" s="222" t="s">
        <v>32</v>
      </c>
      <c r="N103" s="223" t="s">
        <v>48</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201</v>
      </c>
      <c r="AT103" s="226" t="s">
        <v>197</v>
      </c>
      <c r="AU103" s="226" t="s">
        <v>86</v>
      </c>
      <c r="AY103" s="17" t="s">
        <v>194</v>
      </c>
      <c r="BE103" s="227">
        <f>IF(N103="základní",J103,0)</f>
        <v>0</v>
      </c>
      <c r="BF103" s="227">
        <f>IF(N103="snížená",J103,0)</f>
        <v>0</v>
      </c>
      <c r="BG103" s="227">
        <f>IF(N103="zákl. přenesená",J103,0)</f>
        <v>0</v>
      </c>
      <c r="BH103" s="227">
        <f>IF(N103="sníž. přenesená",J103,0)</f>
        <v>0</v>
      </c>
      <c r="BI103" s="227">
        <f>IF(N103="nulová",J103,0)</f>
        <v>0</v>
      </c>
      <c r="BJ103" s="17" t="s">
        <v>84</v>
      </c>
      <c r="BK103" s="227">
        <f>ROUND(I103*H103,2)</f>
        <v>0</v>
      </c>
      <c r="BL103" s="17" t="s">
        <v>202</v>
      </c>
      <c r="BM103" s="226" t="s">
        <v>2157</v>
      </c>
    </row>
    <row r="104" s="2" customFormat="1" ht="21.75" customHeight="1">
      <c r="A104" s="39"/>
      <c r="B104" s="40"/>
      <c r="C104" s="214" t="s">
        <v>239</v>
      </c>
      <c r="D104" s="214" t="s">
        <v>197</v>
      </c>
      <c r="E104" s="215" t="s">
        <v>2158</v>
      </c>
      <c r="F104" s="216" t="s">
        <v>2159</v>
      </c>
      <c r="G104" s="217" t="s">
        <v>127</v>
      </c>
      <c r="H104" s="218">
        <v>30</v>
      </c>
      <c r="I104" s="219"/>
      <c r="J104" s="220">
        <f>ROUND(I104*H104,2)</f>
        <v>0</v>
      </c>
      <c r="K104" s="216" t="s">
        <v>200</v>
      </c>
      <c r="L104" s="221"/>
      <c r="M104" s="222" t="s">
        <v>32</v>
      </c>
      <c r="N104" s="223" t="s">
        <v>48</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201</v>
      </c>
      <c r="AT104" s="226" t="s">
        <v>197</v>
      </c>
      <c r="AU104" s="226" t="s">
        <v>86</v>
      </c>
      <c r="AY104" s="17" t="s">
        <v>194</v>
      </c>
      <c r="BE104" s="227">
        <f>IF(N104="základní",J104,0)</f>
        <v>0</v>
      </c>
      <c r="BF104" s="227">
        <f>IF(N104="snížená",J104,0)</f>
        <v>0</v>
      </c>
      <c r="BG104" s="227">
        <f>IF(N104="zákl. přenesená",J104,0)</f>
        <v>0</v>
      </c>
      <c r="BH104" s="227">
        <f>IF(N104="sníž. přenesená",J104,0)</f>
        <v>0</v>
      </c>
      <c r="BI104" s="227">
        <f>IF(N104="nulová",J104,0)</f>
        <v>0</v>
      </c>
      <c r="BJ104" s="17" t="s">
        <v>84</v>
      </c>
      <c r="BK104" s="227">
        <f>ROUND(I104*H104,2)</f>
        <v>0</v>
      </c>
      <c r="BL104" s="17" t="s">
        <v>202</v>
      </c>
      <c r="BM104" s="226" t="s">
        <v>2160</v>
      </c>
    </row>
    <row r="105" s="2" customFormat="1" ht="21.75" customHeight="1">
      <c r="A105" s="39"/>
      <c r="B105" s="40"/>
      <c r="C105" s="261" t="s">
        <v>244</v>
      </c>
      <c r="D105" s="261" t="s">
        <v>222</v>
      </c>
      <c r="E105" s="262" t="s">
        <v>323</v>
      </c>
      <c r="F105" s="263" t="s">
        <v>324</v>
      </c>
      <c r="G105" s="264" t="s">
        <v>127</v>
      </c>
      <c r="H105" s="265">
        <v>45</v>
      </c>
      <c r="I105" s="266"/>
      <c r="J105" s="267">
        <f>ROUND(I105*H105,2)</f>
        <v>0</v>
      </c>
      <c r="K105" s="263" t="s">
        <v>200</v>
      </c>
      <c r="L105" s="45"/>
      <c r="M105" s="268" t="s">
        <v>32</v>
      </c>
      <c r="N105" s="269" t="s">
        <v>48</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208</v>
      </c>
      <c r="AT105" s="226" t="s">
        <v>222</v>
      </c>
      <c r="AU105" s="226" t="s">
        <v>86</v>
      </c>
      <c r="AY105" s="17" t="s">
        <v>194</v>
      </c>
      <c r="BE105" s="227">
        <f>IF(N105="základní",J105,0)</f>
        <v>0</v>
      </c>
      <c r="BF105" s="227">
        <f>IF(N105="snížená",J105,0)</f>
        <v>0</v>
      </c>
      <c r="BG105" s="227">
        <f>IF(N105="zákl. přenesená",J105,0)</f>
        <v>0</v>
      </c>
      <c r="BH105" s="227">
        <f>IF(N105="sníž. přenesená",J105,0)</f>
        <v>0</v>
      </c>
      <c r="BI105" s="227">
        <f>IF(N105="nulová",J105,0)</f>
        <v>0</v>
      </c>
      <c r="BJ105" s="17" t="s">
        <v>84</v>
      </c>
      <c r="BK105" s="227">
        <f>ROUND(I105*H105,2)</f>
        <v>0</v>
      </c>
      <c r="BL105" s="17" t="s">
        <v>208</v>
      </c>
      <c r="BM105" s="226" t="s">
        <v>2161</v>
      </c>
    </row>
    <row r="106" s="2" customFormat="1" ht="44.25" customHeight="1">
      <c r="A106" s="39"/>
      <c r="B106" s="40"/>
      <c r="C106" s="261" t="s">
        <v>249</v>
      </c>
      <c r="D106" s="261" t="s">
        <v>222</v>
      </c>
      <c r="E106" s="262" t="s">
        <v>378</v>
      </c>
      <c r="F106" s="263" t="s">
        <v>379</v>
      </c>
      <c r="G106" s="264" t="s">
        <v>262</v>
      </c>
      <c r="H106" s="265">
        <v>8</v>
      </c>
      <c r="I106" s="266"/>
      <c r="J106" s="267">
        <f>ROUND(I106*H106,2)</f>
        <v>0</v>
      </c>
      <c r="K106" s="263" t="s">
        <v>200</v>
      </c>
      <c r="L106" s="45"/>
      <c r="M106" s="268" t="s">
        <v>32</v>
      </c>
      <c r="N106" s="269" t="s">
        <v>48</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263</v>
      </c>
      <c r="AT106" s="226" t="s">
        <v>222</v>
      </c>
      <c r="AU106" s="226" t="s">
        <v>86</v>
      </c>
      <c r="AY106" s="17" t="s">
        <v>194</v>
      </c>
      <c r="BE106" s="227">
        <f>IF(N106="základní",J106,0)</f>
        <v>0</v>
      </c>
      <c r="BF106" s="227">
        <f>IF(N106="snížená",J106,0)</f>
        <v>0</v>
      </c>
      <c r="BG106" s="227">
        <f>IF(N106="zákl. přenesená",J106,0)</f>
        <v>0</v>
      </c>
      <c r="BH106" s="227">
        <f>IF(N106="sníž. přenesená",J106,0)</f>
        <v>0</v>
      </c>
      <c r="BI106" s="227">
        <f>IF(N106="nulová",J106,0)</f>
        <v>0</v>
      </c>
      <c r="BJ106" s="17" t="s">
        <v>84</v>
      </c>
      <c r="BK106" s="227">
        <f>ROUND(I106*H106,2)</f>
        <v>0</v>
      </c>
      <c r="BL106" s="17" t="s">
        <v>263</v>
      </c>
      <c r="BM106" s="226" t="s">
        <v>2162</v>
      </c>
    </row>
    <row r="107" s="2" customFormat="1" ht="21.75" customHeight="1">
      <c r="A107" s="39"/>
      <c r="B107" s="40"/>
      <c r="C107" s="214" t="s">
        <v>254</v>
      </c>
      <c r="D107" s="214" t="s">
        <v>197</v>
      </c>
      <c r="E107" s="215" t="s">
        <v>2040</v>
      </c>
      <c r="F107" s="216" t="s">
        <v>2041</v>
      </c>
      <c r="G107" s="217" t="s">
        <v>127</v>
      </c>
      <c r="H107" s="218">
        <v>10</v>
      </c>
      <c r="I107" s="219"/>
      <c r="J107" s="220">
        <f>ROUND(I107*H107,2)</f>
        <v>0</v>
      </c>
      <c r="K107" s="216" t="s">
        <v>200</v>
      </c>
      <c r="L107" s="221"/>
      <c r="M107" s="222" t="s">
        <v>32</v>
      </c>
      <c r="N107" s="223" t="s">
        <v>48</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201</v>
      </c>
      <c r="AT107" s="226" t="s">
        <v>197</v>
      </c>
      <c r="AU107" s="226" t="s">
        <v>86</v>
      </c>
      <c r="AY107" s="17" t="s">
        <v>194</v>
      </c>
      <c r="BE107" s="227">
        <f>IF(N107="základní",J107,0)</f>
        <v>0</v>
      </c>
      <c r="BF107" s="227">
        <f>IF(N107="snížená",J107,0)</f>
        <v>0</v>
      </c>
      <c r="BG107" s="227">
        <f>IF(N107="zákl. přenesená",J107,0)</f>
        <v>0</v>
      </c>
      <c r="BH107" s="227">
        <f>IF(N107="sníž. přenesená",J107,0)</f>
        <v>0</v>
      </c>
      <c r="BI107" s="227">
        <f>IF(N107="nulová",J107,0)</f>
        <v>0</v>
      </c>
      <c r="BJ107" s="17" t="s">
        <v>84</v>
      </c>
      <c r="BK107" s="227">
        <f>ROUND(I107*H107,2)</f>
        <v>0</v>
      </c>
      <c r="BL107" s="17" t="s">
        <v>202</v>
      </c>
      <c r="BM107" s="226" t="s">
        <v>2163</v>
      </c>
    </row>
    <row r="108" s="2" customFormat="1">
      <c r="A108" s="39"/>
      <c r="B108" s="40"/>
      <c r="C108" s="41"/>
      <c r="D108" s="230" t="s">
        <v>226</v>
      </c>
      <c r="E108" s="41"/>
      <c r="F108" s="270" t="s">
        <v>2164</v>
      </c>
      <c r="G108" s="41"/>
      <c r="H108" s="41"/>
      <c r="I108" s="271"/>
      <c r="J108" s="41"/>
      <c r="K108" s="41"/>
      <c r="L108" s="45"/>
      <c r="M108" s="272"/>
      <c r="N108" s="273"/>
      <c r="O108" s="85"/>
      <c r="P108" s="85"/>
      <c r="Q108" s="85"/>
      <c r="R108" s="85"/>
      <c r="S108" s="85"/>
      <c r="T108" s="86"/>
      <c r="U108" s="39"/>
      <c r="V108" s="39"/>
      <c r="W108" s="39"/>
      <c r="X108" s="39"/>
      <c r="Y108" s="39"/>
      <c r="Z108" s="39"/>
      <c r="AA108" s="39"/>
      <c r="AB108" s="39"/>
      <c r="AC108" s="39"/>
      <c r="AD108" s="39"/>
      <c r="AE108" s="39"/>
      <c r="AT108" s="17" t="s">
        <v>226</v>
      </c>
      <c r="AU108" s="17" t="s">
        <v>86</v>
      </c>
    </row>
    <row r="109" s="2" customFormat="1" ht="21.75" customHeight="1">
      <c r="A109" s="39"/>
      <c r="B109" s="40"/>
      <c r="C109" s="261" t="s">
        <v>259</v>
      </c>
      <c r="D109" s="261" t="s">
        <v>222</v>
      </c>
      <c r="E109" s="262" t="s">
        <v>344</v>
      </c>
      <c r="F109" s="263" t="s">
        <v>345</v>
      </c>
      <c r="G109" s="264" t="s">
        <v>127</v>
      </c>
      <c r="H109" s="265">
        <v>10</v>
      </c>
      <c r="I109" s="266"/>
      <c r="J109" s="267">
        <f>ROUND(I109*H109,2)</f>
        <v>0</v>
      </c>
      <c r="K109" s="263" t="s">
        <v>200</v>
      </c>
      <c r="L109" s="45"/>
      <c r="M109" s="268" t="s">
        <v>32</v>
      </c>
      <c r="N109" s="269" t="s">
        <v>48</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208</v>
      </c>
      <c r="AT109" s="226" t="s">
        <v>222</v>
      </c>
      <c r="AU109" s="226" t="s">
        <v>86</v>
      </c>
      <c r="AY109" s="17" t="s">
        <v>194</v>
      </c>
      <c r="BE109" s="227">
        <f>IF(N109="základní",J109,0)</f>
        <v>0</v>
      </c>
      <c r="BF109" s="227">
        <f>IF(N109="snížená",J109,0)</f>
        <v>0</v>
      </c>
      <c r="BG109" s="227">
        <f>IF(N109="zákl. přenesená",J109,0)</f>
        <v>0</v>
      </c>
      <c r="BH109" s="227">
        <f>IF(N109="sníž. přenesená",J109,0)</f>
        <v>0</v>
      </c>
      <c r="BI109" s="227">
        <f>IF(N109="nulová",J109,0)</f>
        <v>0</v>
      </c>
      <c r="BJ109" s="17" t="s">
        <v>84</v>
      </c>
      <c r="BK109" s="227">
        <f>ROUND(I109*H109,2)</f>
        <v>0</v>
      </c>
      <c r="BL109" s="17" t="s">
        <v>208</v>
      </c>
      <c r="BM109" s="226" t="s">
        <v>2165</v>
      </c>
    </row>
    <row r="110" s="2" customFormat="1" ht="16.5" customHeight="1">
      <c r="A110" s="39"/>
      <c r="B110" s="40"/>
      <c r="C110" s="214" t="s">
        <v>265</v>
      </c>
      <c r="D110" s="214" t="s">
        <v>197</v>
      </c>
      <c r="E110" s="215" t="s">
        <v>2166</v>
      </c>
      <c r="F110" s="216" t="s">
        <v>2167</v>
      </c>
      <c r="G110" s="217" t="s">
        <v>127</v>
      </c>
      <c r="H110" s="218">
        <v>770</v>
      </c>
      <c r="I110" s="219"/>
      <c r="J110" s="220">
        <f>ROUND(I110*H110,2)</f>
        <v>0</v>
      </c>
      <c r="K110" s="216" t="s">
        <v>200</v>
      </c>
      <c r="L110" s="221"/>
      <c r="M110" s="222" t="s">
        <v>32</v>
      </c>
      <c r="N110" s="223" t="s">
        <v>48</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201</v>
      </c>
      <c r="AT110" s="226" t="s">
        <v>197</v>
      </c>
      <c r="AU110" s="226" t="s">
        <v>86</v>
      </c>
      <c r="AY110" s="17" t="s">
        <v>194</v>
      </c>
      <c r="BE110" s="227">
        <f>IF(N110="základní",J110,0)</f>
        <v>0</v>
      </c>
      <c r="BF110" s="227">
        <f>IF(N110="snížená",J110,0)</f>
        <v>0</v>
      </c>
      <c r="BG110" s="227">
        <f>IF(N110="zákl. přenesená",J110,0)</f>
        <v>0</v>
      </c>
      <c r="BH110" s="227">
        <f>IF(N110="sníž. přenesená",J110,0)</f>
        <v>0</v>
      </c>
      <c r="BI110" s="227">
        <f>IF(N110="nulová",J110,0)</f>
        <v>0</v>
      </c>
      <c r="BJ110" s="17" t="s">
        <v>84</v>
      </c>
      <c r="BK110" s="227">
        <f>ROUND(I110*H110,2)</f>
        <v>0</v>
      </c>
      <c r="BL110" s="17" t="s">
        <v>202</v>
      </c>
      <c r="BM110" s="226" t="s">
        <v>2168</v>
      </c>
    </row>
    <row r="111" s="2" customFormat="1" ht="21.75" customHeight="1">
      <c r="A111" s="39"/>
      <c r="B111" s="40"/>
      <c r="C111" s="261" t="s">
        <v>269</v>
      </c>
      <c r="D111" s="261" t="s">
        <v>222</v>
      </c>
      <c r="E111" s="262" t="s">
        <v>2169</v>
      </c>
      <c r="F111" s="263" t="s">
        <v>2170</v>
      </c>
      <c r="G111" s="264" t="s">
        <v>127</v>
      </c>
      <c r="H111" s="265">
        <v>770</v>
      </c>
      <c r="I111" s="266"/>
      <c r="J111" s="267">
        <f>ROUND(I111*H111,2)</f>
        <v>0</v>
      </c>
      <c r="K111" s="263" t="s">
        <v>200</v>
      </c>
      <c r="L111" s="45"/>
      <c r="M111" s="268" t="s">
        <v>32</v>
      </c>
      <c r="N111" s="269" t="s">
        <v>48</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208</v>
      </c>
      <c r="AT111" s="226" t="s">
        <v>222</v>
      </c>
      <c r="AU111" s="226" t="s">
        <v>86</v>
      </c>
      <c r="AY111" s="17" t="s">
        <v>194</v>
      </c>
      <c r="BE111" s="227">
        <f>IF(N111="základní",J111,0)</f>
        <v>0</v>
      </c>
      <c r="BF111" s="227">
        <f>IF(N111="snížená",J111,0)</f>
        <v>0</v>
      </c>
      <c r="BG111" s="227">
        <f>IF(N111="zákl. přenesená",J111,0)</f>
        <v>0</v>
      </c>
      <c r="BH111" s="227">
        <f>IF(N111="sníž. přenesená",J111,0)</f>
        <v>0</v>
      </c>
      <c r="BI111" s="227">
        <f>IF(N111="nulová",J111,0)</f>
        <v>0</v>
      </c>
      <c r="BJ111" s="17" t="s">
        <v>84</v>
      </c>
      <c r="BK111" s="227">
        <f>ROUND(I111*H111,2)</f>
        <v>0</v>
      </c>
      <c r="BL111" s="17" t="s">
        <v>208</v>
      </c>
      <c r="BM111" s="226" t="s">
        <v>2171</v>
      </c>
    </row>
    <row r="112" s="2" customFormat="1" ht="44.25" customHeight="1">
      <c r="A112" s="39"/>
      <c r="B112" s="40"/>
      <c r="C112" s="261" t="s">
        <v>8</v>
      </c>
      <c r="D112" s="261" t="s">
        <v>222</v>
      </c>
      <c r="E112" s="262" t="s">
        <v>2172</v>
      </c>
      <c r="F112" s="263" t="s">
        <v>2173</v>
      </c>
      <c r="G112" s="264" t="s">
        <v>262</v>
      </c>
      <c r="H112" s="265">
        <v>4</v>
      </c>
      <c r="I112" s="266"/>
      <c r="J112" s="267">
        <f>ROUND(I112*H112,2)</f>
        <v>0</v>
      </c>
      <c r="K112" s="263" t="s">
        <v>200</v>
      </c>
      <c r="L112" s="45"/>
      <c r="M112" s="268" t="s">
        <v>32</v>
      </c>
      <c r="N112" s="269" t="s">
        <v>48</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263</v>
      </c>
      <c r="AT112" s="226" t="s">
        <v>222</v>
      </c>
      <c r="AU112" s="226" t="s">
        <v>86</v>
      </c>
      <c r="AY112" s="17" t="s">
        <v>194</v>
      </c>
      <c r="BE112" s="227">
        <f>IF(N112="základní",J112,0)</f>
        <v>0</v>
      </c>
      <c r="BF112" s="227">
        <f>IF(N112="snížená",J112,0)</f>
        <v>0</v>
      </c>
      <c r="BG112" s="227">
        <f>IF(N112="zákl. přenesená",J112,0)</f>
        <v>0</v>
      </c>
      <c r="BH112" s="227">
        <f>IF(N112="sníž. přenesená",J112,0)</f>
        <v>0</v>
      </c>
      <c r="BI112" s="227">
        <f>IF(N112="nulová",J112,0)</f>
        <v>0</v>
      </c>
      <c r="BJ112" s="17" t="s">
        <v>84</v>
      </c>
      <c r="BK112" s="227">
        <f>ROUND(I112*H112,2)</f>
        <v>0</v>
      </c>
      <c r="BL112" s="17" t="s">
        <v>263</v>
      </c>
      <c r="BM112" s="226" t="s">
        <v>2174</v>
      </c>
    </row>
    <row r="113" s="2" customFormat="1" ht="16.5" customHeight="1">
      <c r="A113" s="39"/>
      <c r="B113" s="40"/>
      <c r="C113" s="214" t="s">
        <v>279</v>
      </c>
      <c r="D113" s="214" t="s">
        <v>197</v>
      </c>
      <c r="E113" s="215" t="s">
        <v>2175</v>
      </c>
      <c r="F113" s="216" t="s">
        <v>2176</v>
      </c>
      <c r="G113" s="217" t="s">
        <v>127</v>
      </c>
      <c r="H113" s="218">
        <v>390</v>
      </c>
      <c r="I113" s="219"/>
      <c r="J113" s="220">
        <f>ROUND(I113*H113,2)</f>
        <v>0</v>
      </c>
      <c r="K113" s="216" t="s">
        <v>200</v>
      </c>
      <c r="L113" s="221"/>
      <c r="M113" s="222" t="s">
        <v>32</v>
      </c>
      <c r="N113" s="223" t="s">
        <v>48</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201</v>
      </c>
      <c r="AT113" s="226" t="s">
        <v>197</v>
      </c>
      <c r="AU113" s="226" t="s">
        <v>86</v>
      </c>
      <c r="AY113" s="17" t="s">
        <v>194</v>
      </c>
      <c r="BE113" s="227">
        <f>IF(N113="základní",J113,0)</f>
        <v>0</v>
      </c>
      <c r="BF113" s="227">
        <f>IF(N113="snížená",J113,0)</f>
        <v>0</v>
      </c>
      <c r="BG113" s="227">
        <f>IF(N113="zákl. přenesená",J113,0)</f>
        <v>0</v>
      </c>
      <c r="BH113" s="227">
        <f>IF(N113="sníž. přenesená",J113,0)</f>
        <v>0</v>
      </c>
      <c r="BI113" s="227">
        <f>IF(N113="nulová",J113,0)</f>
        <v>0</v>
      </c>
      <c r="BJ113" s="17" t="s">
        <v>84</v>
      </c>
      <c r="BK113" s="227">
        <f>ROUND(I113*H113,2)</f>
        <v>0</v>
      </c>
      <c r="BL113" s="17" t="s">
        <v>202</v>
      </c>
      <c r="BM113" s="226" t="s">
        <v>2177</v>
      </c>
    </row>
    <row r="114" s="2" customFormat="1" ht="21.75" customHeight="1">
      <c r="A114" s="39"/>
      <c r="B114" s="40"/>
      <c r="C114" s="261" t="s">
        <v>283</v>
      </c>
      <c r="D114" s="261" t="s">
        <v>222</v>
      </c>
      <c r="E114" s="262" t="s">
        <v>2178</v>
      </c>
      <c r="F114" s="263" t="s">
        <v>2179</v>
      </c>
      <c r="G114" s="264" t="s">
        <v>127</v>
      </c>
      <c r="H114" s="265">
        <v>390</v>
      </c>
      <c r="I114" s="266"/>
      <c r="J114" s="267">
        <f>ROUND(I114*H114,2)</f>
        <v>0</v>
      </c>
      <c r="K114" s="263" t="s">
        <v>200</v>
      </c>
      <c r="L114" s="45"/>
      <c r="M114" s="268" t="s">
        <v>32</v>
      </c>
      <c r="N114" s="269" t="s">
        <v>48</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208</v>
      </c>
      <c r="AT114" s="226" t="s">
        <v>222</v>
      </c>
      <c r="AU114" s="226" t="s">
        <v>86</v>
      </c>
      <c r="AY114" s="17" t="s">
        <v>194</v>
      </c>
      <c r="BE114" s="227">
        <f>IF(N114="základní",J114,0)</f>
        <v>0</v>
      </c>
      <c r="BF114" s="227">
        <f>IF(N114="snížená",J114,0)</f>
        <v>0</v>
      </c>
      <c r="BG114" s="227">
        <f>IF(N114="zákl. přenesená",J114,0)</f>
        <v>0</v>
      </c>
      <c r="BH114" s="227">
        <f>IF(N114="sníž. přenesená",J114,0)</f>
        <v>0</v>
      </c>
      <c r="BI114" s="227">
        <f>IF(N114="nulová",J114,0)</f>
        <v>0</v>
      </c>
      <c r="BJ114" s="17" t="s">
        <v>84</v>
      </c>
      <c r="BK114" s="227">
        <f>ROUND(I114*H114,2)</f>
        <v>0</v>
      </c>
      <c r="BL114" s="17" t="s">
        <v>208</v>
      </c>
      <c r="BM114" s="226" t="s">
        <v>2180</v>
      </c>
    </row>
    <row r="115" s="2" customFormat="1" ht="44.25" customHeight="1">
      <c r="A115" s="39"/>
      <c r="B115" s="40"/>
      <c r="C115" s="261" t="s">
        <v>287</v>
      </c>
      <c r="D115" s="261" t="s">
        <v>222</v>
      </c>
      <c r="E115" s="262" t="s">
        <v>2181</v>
      </c>
      <c r="F115" s="263" t="s">
        <v>2182</v>
      </c>
      <c r="G115" s="264" t="s">
        <v>262</v>
      </c>
      <c r="H115" s="265">
        <v>2</v>
      </c>
      <c r="I115" s="266"/>
      <c r="J115" s="267">
        <f>ROUND(I115*H115,2)</f>
        <v>0</v>
      </c>
      <c r="K115" s="263" t="s">
        <v>200</v>
      </c>
      <c r="L115" s="45"/>
      <c r="M115" s="268" t="s">
        <v>32</v>
      </c>
      <c r="N115" s="269" t="s">
        <v>48</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263</v>
      </c>
      <c r="AT115" s="226" t="s">
        <v>222</v>
      </c>
      <c r="AU115" s="226" t="s">
        <v>86</v>
      </c>
      <c r="AY115" s="17" t="s">
        <v>194</v>
      </c>
      <c r="BE115" s="227">
        <f>IF(N115="základní",J115,0)</f>
        <v>0</v>
      </c>
      <c r="BF115" s="227">
        <f>IF(N115="snížená",J115,0)</f>
        <v>0</v>
      </c>
      <c r="BG115" s="227">
        <f>IF(N115="zákl. přenesená",J115,0)</f>
        <v>0</v>
      </c>
      <c r="BH115" s="227">
        <f>IF(N115="sníž. přenesená",J115,0)</f>
        <v>0</v>
      </c>
      <c r="BI115" s="227">
        <f>IF(N115="nulová",J115,0)</f>
        <v>0</v>
      </c>
      <c r="BJ115" s="17" t="s">
        <v>84</v>
      </c>
      <c r="BK115" s="227">
        <f>ROUND(I115*H115,2)</f>
        <v>0</v>
      </c>
      <c r="BL115" s="17" t="s">
        <v>263</v>
      </c>
      <c r="BM115" s="226" t="s">
        <v>2183</v>
      </c>
    </row>
    <row r="116" s="12" customFormat="1" ht="22.8" customHeight="1">
      <c r="A116" s="12"/>
      <c r="B116" s="198"/>
      <c r="C116" s="199"/>
      <c r="D116" s="200" t="s">
        <v>76</v>
      </c>
      <c r="E116" s="212" t="s">
        <v>1445</v>
      </c>
      <c r="F116" s="212" t="s">
        <v>1152</v>
      </c>
      <c r="G116" s="199"/>
      <c r="H116" s="199"/>
      <c r="I116" s="202"/>
      <c r="J116" s="213">
        <f>BK116</f>
        <v>0</v>
      </c>
      <c r="K116" s="199"/>
      <c r="L116" s="204"/>
      <c r="M116" s="205"/>
      <c r="N116" s="206"/>
      <c r="O116" s="206"/>
      <c r="P116" s="207">
        <f>SUM(P117:P118)</f>
        <v>0</v>
      </c>
      <c r="Q116" s="206"/>
      <c r="R116" s="207">
        <f>SUM(R117:R118)</f>
        <v>0</v>
      </c>
      <c r="S116" s="206"/>
      <c r="T116" s="208">
        <f>SUM(T117:T118)</f>
        <v>0</v>
      </c>
      <c r="U116" s="12"/>
      <c r="V116" s="12"/>
      <c r="W116" s="12"/>
      <c r="X116" s="12"/>
      <c r="Y116" s="12"/>
      <c r="Z116" s="12"/>
      <c r="AA116" s="12"/>
      <c r="AB116" s="12"/>
      <c r="AC116" s="12"/>
      <c r="AD116" s="12"/>
      <c r="AE116" s="12"/>
      <c r="AR116" s="209" t="s">
        <v>84</v>
      </c>
      <c r="AT116" s="210" t="s">
        <v>76</v>
      </c>
      <c r="AU116" s="210" t="s">
        <v>84</v>
      </c>
      <c r="AY116" s="209" t="s">
        <v>194</v>
      </c>
      <c r="BK116" s="211">
        <f>SUM(BK117:BK118)</f>
        <v>0</v>
      </c>
    </row>
    <row r="117" s="2" customFormat="1" ht="16.5" customHeight="1">
      <c r="A117" s="39"/>
      <c r="B117" s="40"/>
      <c r="C117" s="214" t="s">
        <v>291</v>
      </c>
      <c r="D117" s="214" t="s">
        <v>197</v>
      </c>
      <c r="E117" s="215" t="s">
        <v>1818</v>
      </c>
      <c r="F117" s="216" t="s">
        <v>1819</v>
      </c>
      <c r="G117" s="217" t="s">
        <v>127</v>
      </c>
      <c r="H117" s="218">
        <v>200</v>
      </c>
      <c r="I117" s="219"/>
      <c r="J117" s="220">
        <f>ROUND(I117*H117,2)</f>
        <v>0</v>
      </c>
      <c r="K117" s="216" t="s">
        <v>200</v>
      </c>
      <c r="L117" s="221"/>
      <c r="M117" s="222" t="s">
        <v>32</v>
      </c>
      <c r="N117" s="223" t="s">
        <v>48</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201</v>
      </c>
      <c r="AT117" s="226" t="s">
        <v>197</v>
      </c>
      <c r="AU117" s="226" t="s">
        <v>86</v>
      </c>
      <c r="AY117" s="17" t="s">
        <v>194</v>
      </c>
      <c r="BE117" s="227">
        <f>IF(N117="základní",J117,0)</f>
        <v>0</v>
      </c>
      <c r="BF117" s="227">
        <f>IF(N117="snížená",J117,0)</f>
        <v>0</v>
      </c>
      <c r="BG117" s="227">
        <f>IF(N117="zákl. přenesená",J117,0)</f>
        <v>0</v>
      </c>
      <c r="BH117" s="227">
        <f>IF(N117="sníž. přenesená",J117,0)</f>
        <v>0</v>
      </c>
      <c r="BI117" s="227">
        <f>IF(N117="nulová",J117,0)</f>
        <v>0</v>
      </c>
      <c r="BJ117" s="17" t="s">
        <v>84</v>
      </c>
      <c r="BK117" s="227">
        <f>ROUND(I117*H117,2)</f>
        <v>0</v>
      </c>
      <c r="BL117" s="17" t="s">
        <v>202</v>
      </c>
      <c r="BM117" s="226" t="s">
        <v>2184</v>
      </c>
    </row>
    <row r="118" s="2" customFormat="1" ht="44.25" customHeight="1">
      <c r="A118" s="39"/>
      <c r="B118" s="40"/>
      <c r="C118" s="261" t="s">
        <v>152</v>
      </c>
      <c r="D118" s="261" t="s">
        <v>222</v>
      </c>
      <c r="E118" s="262" t="s">
        <v>1815</v>
      </c>
      <c r="F118" s="263" t="s">
        <v>1816</v>
      </c>
      <c r="G118" s="264" t="s">
        <v>127</v>
      </c>
      <c r="H118" s="265">
        <v>200</v>
      </c>
      <c r="I118" s="266"/>
      <c r="J118" s="267">
        <f>ROUND(I118*H118,2)</f>
        <v>0</v>
      </c>
      <c r="K118" s="263" t="s">
        <v>200</v>
      </c>
      <c r="L118" s="45"/>
      <c r="M118" s="268" t="s">
        <v>32</v>
      </c>
      <c r="N118" s="269" t="s">
        <v>48</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208</v>
      </c>
      <c r="AT118" s="226" t="s">
        <v>222</v>
      </c>
      <c r="AU118" s="226" t="s">
        <v>86</v>
      </c>
      <c r="AY118" s="17" t="s">
        <v>194</v>
      </c>
      <c r="BE118" s="227">
        <f>IF(N118="základní",J118,0)</f>
        <v>0</v>
      </c>
      <c r="BF118" s="227">
        <f>IF(N118="snížená",J118,0)</f>
        <v>0</v>
      </c>
      <c r="BG118" s="227">
        <f>IF(N118="zákl. přenesená",J118,0)</f>
        <v>0</v>
      </c>
      <c r="BH118" s="227">
        <f>IF(N118="sníž. přenesená",J118,0)</f>
        <v>0</v>
      </c>
      <c r="BI118" s="227">
        <f>IF(N118="nulová",J118,0)</f>
        <v>0</v>
      </c>
      <c r="BJ118" s="17" t="s">
        <v>84</v>
      </c>
      <c r="BK118" s="227">
        <f>ROUND(I118*H118,2)</f>
        <v>0</v>
      </c>
      <c r="BL118" s="17" t="s">
        <v>208</v>
      </c>
      <c r="BM118" s="226" t="s">
        <v>2185</v>
      </c>
    </row>
    <row r="119" s="12" customFormat="1" ht="25.92" customHeight="1">
      <c r="A119" s="12"/>
      <c r="B119" s="198"/>
      <c r="C119" s="199"/>
      <c r="D119" s="200" t="s">
        <v>76</v>
      </c>
      <c r="E119" s="201" t="s">
        <v>92</v>
      </c>
      <c r="F119" s="201" t="s">
        <v>2186</v>
      </c>
      <c r="G119" s="199"/>
      <c r="H119" s="199"/>
      <c r="I119" s="202"/>
      <c r="J119" s="203">
        <f>BK119</f>
        <v>0</v>
      </c>
      <c r="K119" s="199"/>
      <c r="L119" s="204"/>
      <c r="M119" s="205"/>
      <c r="N119" s="206"/>
      <c r="O119" s="206"/>
      <c r="P119" s="207">
        <f>P120+P169+P176</f>
        <v>0</v>
      </c>
      <c r="Q119" s="206"/>
      <c r="R119" s="207">
        <f>R120+R169+R176</f>
        <v>0</v>
      </c>
      <c r="S119" s="206"/>
      <c r="T119" s="208">
        <f>T120+T169+T176</f>
        <v>0</v>
      </c>
      <c r="U119" s="12"/>
      <c r="V119" s="12"/>
      <c r="W119" s="12"/>
      <c r="X119" s="12"/>
      <c r="Y119" s="12"/>
      <c r="Z119" s="12"/>
      <c r="AA119" s="12"/>
      <c r="AB119" s="12"/>
      <c r="AC119" s="12"/>
      <c r="AD119" s="12"/>
      <c r="AE119" s="12"/>
      <c r="AR119" s="209" t="s">
        <v>84</v>
      </c>
      <c r="AT119" s="210" t="s">
        <v>76</v>
      </c>
      <c r="AU119" s="210" t="s">
        <v>77</v>
      </c>
      <c r="AY119" s="209" t="s">
        <v>194</v>
      </c>
      <c r="BK119" s="211">
        <f>BK120+BK169+BK176</f>
        <v>0</v>
      </c>
    </row>
    <row r="120" s="12" customFormat="1" ht="22.8" customHeight="1">
      <c r="A120" s="12"/>
      <c r="B120" s="198"/>
      <c r="C120" s="199"/>
      <c r="D120" s="200" t="s">
        <v>76</v>
      </c>
      <c r="E120" s="212" t="s">
        <v>2057</v>
      </c>
      <c r="F120" s="212" t="s">
        <v>2058</v>
      </c>
      <c r="G120" s="199"/>
      <c r="H120" s="199"/>
      <c r="I120" s="202"/>
      <c r="J120" s="213">
        <f>BK120</f>
        <v>0</v>
      </c>
      <c r="K120" s="199"/>
      <c r="L120" s="204"/>
      <c r="M120" s="205"/>
      <c r="N120" s="206"/>
      <c r="O120" s="206"/>
      <c r="P120" s="207">
        <f>SUM(P121:P168)</f>
        <v>0</v>
      </c>
      <c r="Q120" s="206"/>
      <c r="R120" s="207">
        <f>SUM(R121:R168)</f>
        <v>0</v>
      </c>
      <c r="S120" s="206"/>
      <c r="T120" s="208">
        <f>SUM(T121:T168)</f>
        <v>0</v>
      </c>
      <c r="U120" s="12"/>
      <c r="V120" s="12"/>
      <c r="W120" s="12"/>
      <c r="X120" s="12"/>
      <c r="Y120" s="12"/>
      <c r="Z120" s="12"/>
      <c r="AA120" s="12"/>
      <c r="AB120" s="12"/>
      <c r="AC120" s="12"/>
      <c r="AD120" s="12"/>
      <c r="AE120" s="12"/>
      <c r="AR120" s="209" t="s">
        <v>84</v>
      </c>
      <c r="AT120" s="210" t="s">
        <v>76</v>
      </c>
      <c r="AU120" s="210" t="s">
        <v>84</v>
      </c>
      <c r="AY120" s="209" t="s">
        <v>194</v>
      </c>
      <c r="BK120" s="211">
        <f>SUM(BK121:BK168)</f>
        <v>0</v>
      </c>
    </row>
    <row r="121" s="2" customFormat="1" ht="21.75" customHeight="1">
      <c r="A121" s="39"/>
      <c r="B121" s="40"/>
      <c r="C121" s="214" t="s">
        <v>7</v>
      </c>
      <c r="D121" s="214" t="s">
        <v>197</v>
      </c>
      <c r="E121" s="215" t="s">
        <v>2187</v>
      </c>
      <c r="F121" s="216" t="s">
        <v>2188</v>
      </c>
      <c r="G121" s="217" t="s">
        <v>262</v>
      </c>
      <c r="H121" s="218">
        <v>1</v>
      </c>
      <c r="I121" s="219"/>
      <c r="J121" s="220">
        <f>ROUND(I121*H121,2)</f>
        <v>0</v>
      </c>
      <c r="K121" s="216" t="s">
        <v>200</v>
      </c>
      <c r="L121" s="221"/>
      <c r="M121" s="222" t="s">
        <v>32</v>
      </c>
      <c r="N121" s="223" t="s">
        <v>48</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201</v>
      </c>
      <c r="AT121" s="226" t="s">
        <v>197</v>
      </c>
      <c r="AU121" s="226" t="s">
        <v>86</v>
      </c>
      <c r="AY121" s="17" t="s">
        <v>194</v>
      </c>
      <c r="BE121" s="227">
        <f>IF(N121="základní",J121,0)</f>
        <v>0</v>
      </c>
      <c r="BF121" s="227">
        <f>IF(N121="snížená",J121,0)</f>
        <v>0</v>
      </c>
      <c r="BG121" s="227">
        <f>IF(N121="zákl. přenesená",J121,0)</f>
        <v>0</v>
      </c>
      <c r="BH121" s="227">
        <f>IF(N121="sníž. přenesená",J121,0)</f>
        <v>0</v>
      </c>
      <c r="BI121" s="227">
        <f>IF(N121="nulová",J121,0)</f>
        <v>0</v>
      </c>
      <c r="BJ121" s="17" t="s">
        <v>84</v>
      </c>
      <c r="BK121" s="227">
        <f>ROUND(I121*H121,2)</f>
        <v>0</v>
      </c>
      <c r="BL121" s="17" t="s">
        <v>202</v>
      </c>
      <c r="BM121" s="226" t="s">
        <v>2189</v>
      </c>
    </row>
    <row r="122" s="2" customFormat="1" ht="24.15" customHeight="1">
      <c r="A122" s="39"/>
      <c r="B122" s="40"/>
      <c r="C122" s="261" t="s">
        <v>304</v>
      </c>
      <c r="D122" s="261" t="s">
        <v>222</v>
      </c>
      <c r="E122" s="262" t="s">
        <v>2190</v>
      </c>
      <c r="F122" s="263" t="s">
        <v>2191</v>
      </c>
      <c r="G122" s="264" t="s">
        <v>262</v>
      </c>
      <c r="H122" s="265">
        <v>1</v>
      </c>
      <c r="I122" s="266"/>
      <c r="J122" s="267">
        <f>ROUND(I122*H122,2)</f>
        <v>0</v>
      </c>
      <c r="K122" s="263" t="s">
        <v>32</v>
      </c>
      <c r="L122" s="45"/>
      <c r="M122" s="268" t="s">
        <v>32</v>
      </c>
      <c r="N122" s="269" t="s">
        <v>48</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208</v>
      </c>
      <c r="AT122" s="226" t="s">
        <v>222</v>
      </c>
      <c r="AU122" s="226" t="s">
        <v>86</v>
      </c>
      <c r="AY122" s="17" t="s">
        <v>194</v>
      </c>
      <c r="BE122" s="227">
        <f>IF(N122="základní",J122,0)</f>
        <v>0</v>
      </c>
      <c r="BF122" s="227">
        <f>IF(N122="snížená",J122,0)</f>
        <v>0</v>
      </c>
      <c r="BG122" s="227">
        <f>IF(N122="zákl. přenesená",J122,0)</f>
        <v>0</v>
      </c>
      <c r="BH122" s="227">
        <f>IF(N122="sníž. přenesená",J122,0)</f>
        <v>0</v>
      </c>
      <c r="BI122" s="227">
        <f>IF(N122="nulová",J122,0)</f>
        <v>0</v>
      </c>
      <c r="BJ122" s="17" t="s">
        <v>84</v>
      </c>
      <c r="BK122" s="227">
        <f>ROUND(I122*H122,2)</f>
        <v>0</v>
      </c>
      <c r="BL122" s="17" t="s">
        <v>208</v>
      </c>
      <c r="BM122" s="226" t="s">
        <v>2192</v>
      </c>
    </row>
    <row r="123" s="2" customFormat="1">
      <c r="A123" s="39"/>
      <c r="B123" s="40"/>
      <c r="C123" s="41"/>
      <c r="D123" s="230" t="s">
        <v>226</v>
      </c>
      <c r="E123" s="41"/>
      <c r="F123" s="270" t="s">
        <v>2193</v>
      </c>
      <c r="G123" s="41"/>
      <c r="H123" s="41"/>
      <c r="I123" s="271"/>
      <c r="J123" s="41"/>
      <c r="K123" s="41"/>
      <c r="L123" s="45"/>
      <c r="M123" s="272"/>
      <c r="N123" s="273"/>
      <c r="O123" s="85"/>
      <c r="P123" s="85"/>
      <c r="Q123" s="85"/>
      <c r="R123" s="85"/>
      <c r="S123" s="85"/>
      <c r="T123" s="86"/>
      <c r="U123" s="39"/>
      <c r="V123" s="39"/>
      <c r="W123" s="39"/>
      <c r="X123" s="39"/>
      <c r="Y123" s="39"/>
      <c r="Z123" s="39"/>
      <c r="AA123" s="39"/>
      <c r="AB123" s="39"/>
      <c r="AC123" s="39"/>
      <c r="AD123" s="39"/>
      <c r="AE123" s="39"/>
      <c r="AT123" s="17" t="s">
        <v>226</v>
      </c>
      <c r="AU123" s="17" t="s">
        <v>86</v>
      </c>
    </row>
    <row r="124" s="2" customFormat="1" ht="21.75" customHeight="1">
      <c r="A124" s="39"/>
      <c r="B124" s="40"/>
      <c r="C124" s="214" t="s">
        <v>311</v>
      </c>
      <c r="D124" s="214" t="s">
        <v>197</v>
      </c>
      <c r="E124" s="215" t="s">
        <v>2194</v>
      </c>
      <c r="F124" s="216" t="s">
        <v>2195</v>
      </c>
      <c r="G124" s="217" t="s">
        <v>262</v>
      </c>
      <c r="H124" s="218">
        <v>2</v>
      </c>
      <c r="I124" s="219"/>
      <c r="J124" s="220">
        <f>ROUND(I124*H124,2)</f>
        <v>0</v>
      </c>
      <c r="K124" s="216" t="s">
        <v>200</v>
      </c>
      <c r="L124" s="221"/>
      <c r="M124" s="222" t="s">
        <v>32</v>
      </c>
      <c r="N124" s="223" t="s">
        <v>48</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201</v>
      </c>
      <c r="AT124" s="226" t="s">
        <v>197</v>
      </c>
      <c r="AU124" s="226" t="s">
        <v>86</v>
      </c>
      <c r="AY124" s="17" t="s">
        <v>194</v>
      </c>
      <c r="BE124" s="227">
        <f>IF(N124="základní",J124,0)</f>
        <v>0</v>
      </c>
      <c r="BF124" s="227">
        <f>IF(N124="snížená",J124,0)</f>
        <v>0</v>
      </c>
      <c r="BG124" s="227">
        <f>IF(N124="zákl. přenesená",J124,0)</f>
        <v>0</v>
      </c>
      <c r="BH124" s="227">
        <f>IF(N124="sníž. přenesená",J124,0)</f>
        <v>0</v>
      </c>
      <c r="BI124" s="227">
        <f>IF(N124="nulová",J124,0)</f>
        <v>0</v>
      </c>
      <c r="BJ124" s="17" t="s">
        <v>84</v>
      </c>
      <c r="BK124" s="227">
        <f>ROUND(I124*H124,2)</f>
        <v>0</v>
      </c>
      <c r="BL124" s="17" t="s">
        <v>202</v>
      </c>
      <c r="BM124" s="226" t="s">
        <v>2196</v>
      </c>
    </row>
    <row r="125" s="2" customFormat="1" ht="24.15" customHeight="1">
      <c r="A125" s="39"/>
      <c r="B125" s="40"/>
      <c r="C125" s="261" t="s">
        <v>316</v>
      </c>
      <c r="D125" s="261" t="s">
        <v>222</v>
      </c>
      <c r="E125" s="262" t="s">
        <v>2197</v>
      </c>
      <c r="F125" s="263" t="s">
        <v>2198</v>
      </c>
      <c r="G125" s="264" t="s">
        <v>262</v>
      </c>
      <c r="H125" s="265">
        <v>2</v>
      </c>
      <c r="I125" s="266"/>
      <c r="J125" s="267">
        <f>ROUND(I125*H125,2)</f>
        <v>0</v>
      </c>
      <c r="K125" s="263" t="s">
        <v>200</v>
      </c>
      <c r="L125" s="45"/>
      <c r="M125" s="268" t="s">
        <v>32</v>
      </c>
      <c r="N125" s="269" t="s">
        <v>48</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208</v>
      </c>
      <c r="AT125" s="226" t="s">
        <v>222</v>
      </c>
      <c r="AU125" s="226" t="s">
        <v>86</v>
      </c>
      <c r="AY125" s="17" t="s">
        <v>194</v>
      </c>
      <c r="BE125" s="227">
        <f>IF(N125="základní",J125,0)</f>
        <v>0</v>
      </c>
      <c r="BF125" s="227">
        <f>IF(N125="snížená",J125,0)</f>
        <v>0</v>
      </c>
      <c r="BG125" s="227">
        <f>IF(N125="zákl. přenesená",J125,0)</f>
        <v>0</v>
      </c>
      <c r="BH125" s="227">
        <f>IF(N125="sníž. přenesená",J125,0)</f>
        <v>0</v>
      </c>
      <c r="BI125" s="227">
        <f>IF(N125="nulová",J125,0)</f>
        <v>0</v>
      </c>
      <c r="BJ125" s="17" t="s">
        <v>84</v>
      </c>
      <c r="BK125" s="227">
        <f>ROUND(I125*H125,2)</f>
        <v>0</v>
      </c>
      <c r="BL125" s="17" t="s">
        <v>208</v>
      </c>
      <c r="BM125" s="226" t="s">
        <v>2199</v>
      </c>
    </row>
    <row r="126" s="2" customFormat="1" ht="24.15" customHeight="1">
      <c r="A126" s="39"/>
      <c r="B126" s="40"/>
      <c r="C126" s="214" t="s">
        <v>322</v>
      </c>
      <c r="D126" s="214" t="s">
        <v>197</v>
      </c>
      <c r="E126" s="215" t="s">
        <v>2200</v>
      </c>
      <c r="F126" s="216" t="s">
        <v>2201</v>
      </c>
      <c r="G126" s="217" t="s">
        <v>262</v>
      </c>
      <c r="H126" s="218">
        <v>2</v>
      </c>
      <c r="I126" s="219"/>
      <c r="J126" s="220">
        <f>ROUND(I126*H126,2)</f>
        <v>0</v>
      </c>
      <c r="K126" s="216" t="s">
        <v>200</v>
      </c>
      <c r="L126" s="221"/>
      <c r="M126" s="222" t="s">
        <v>32</v>
      </c>
      <c r="N126" s="223" t="s">
        <v>48</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201</v>
      </c>
      <c r="AT126" s="226" t="s">
        <v>197</v>
      </c>
      <c r="AU126" s="226" t="s">
        <v>86</v>
      </c>
      <c r="AY126" s="17" t="s">
        <v>194</v>
      </c>
      <c r="BE126" s="227">
        <f>IF(N126="základní",J126,0)</f>
        <v>0</v>
      </c>
      <c r="BF126" s="227">
        <f>IF(N126="snížená",J126,0)</f>
        <v>0</v>
      </c>
      <c r="BG126" s="227">
        <f>IF(N126="zákl. přenesená",J126,0)</f>
        <v>0</v>
      </c>
      <c r="BH126" s="227">
        <f>IF(N126="sníž. přenesená",J126,0)</f>
        <v>0</v>
      </c>
      <c r="BI126" s="227">
        <f>IF(N126="nulová",J126,0)</f>
        <v>0</v>
      </c>
      <c r="BJ126" s="17" t="s">
        <v>84</v>
      </c>
      <c r="BK126" s="227">
        <f>ROUND(I126*H126,2)</f>
        <v>0</v>
      </c>
      <c r="BL126" s="17" t="s">
        <v>202</v>
      </c>
      <c r="BM126" s="226" t="s">
        <v>2202</v>
      </c>
    </row>
    <row r="127" s="2" customFormat="1" ht="16.5" customHeight="1">
      <c r="A127" s="39"/>
      <c r="B127" s="40"/>
      <c r="C127" s="261" t="s">
        <v>336</v>
      </c>
      <c r="D127" s="261" t="s">
        <v>222</v>
      </c>
      <c r="E127" s="262" t="s">
        <v>2203</v>
      </c>
      <c r="F127" s="263" t="s">
        <v>2204</v>
      </c>
      <c r="G127" s="264" t="s">
        <v>262</v>
      </c>
      <c r="H127" s="265">
        <v>2</v>
      </c>
      <c r="I127" s="266"/>
      <c r="J127" s="267">
        <f>ROUND(I127*H127,2)</f>
        <v>0</v>
      </c>
      <c r="K127" s="263" t="s">
        <v>200</v>
      </c>
      <c r="L127" s="45"/>
      <c r="M127" s="268" t="s">
        <v>32</v>
      </c>
      <c r="N127" s="269" t="s">
        <v>48</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208</v>
      </c>
      <c r="AT127" s="226" t="s">
        <v>222</v>
      </c>
      <c r="AU127" s="226" t="s">
        <v>86</v>
      </c>
      <c r="AY127" s="17" t="s">
        <v>194</v>
      </c>
      <c r="BE127" s="227">
        <f>IF(N127="základní",J127,0)</f>
        <v>0</v>
      </c>
      <c r="BF127" s="227">
        <f>IF(N127="snížená",J127,0)</f>
        <v>0</v>
      </c>
      <c r="BG127" s="227">
        <f>IF(N127="zákl. přenesená",J127,0)</f>
        <v>0</v>
      </c>
      <c r="BH127" s="227">
        <f>IF(N127="sníž. přenesená",J127,0)</f>
        <v>0</v>
      </c>
      <c r="BI127" s="227">
        <f>IF(N127="nulová",J127,0)</f>
        <v>0</v>
      </c>
      <c r="BJ127" s="17" t="s">
        <v>84</v>
      </c>
      <c r="BK127" s="227">
        <f>ROUND(I127*H127,2)</f>
        <v>0</v>
      </c>
      <c r="BL127" s="17" t="s">
        <v>208</v>
      </c>
      <c r="BM127" s="226" t="s">
        <v>2205</v>
      </c>
    </row>
    <row r="128" s="2" customFormat="1" ht="33" customHeight="1">
      <c r="A128" s="39"/>
      <c r="B128" s="40"/>
      <c r="C128" s="214" t="s">
        <v>340</v>
      </c>
      <c r="D128" s="214" t="s">
        <v>197</v>
      </c>
      <c r="E128" s="215" t="s">
        <v>2206</v>
      </c>
      <c r="F128" s="216" t="s">
        <v>2207</v>
      </c>
      <c r="G128" s="217" t="s">
        <v>262</v>
      </c>
      <c r="H128" s="218">
        <v>1</v>
      </c>
      <c r="I128" s="219"/>
      <c r="J128" s="220">
        <f>ROUND(I128*H128,2)</f>
        <v>0</v>
      </c>
      <c r="K128" s="216" t="s">
        <v>200</v>
      </c>
      <c r="L128" s="221"/>
      <c r="M128" s="222" t="s">
        <v>32</v>
      </c>
      <c r="N128" s="223" t="s">
        <v>48</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524</v>
      </c>
      <c r="AT128" s="226" t="s">
        <v>197</v>
      </c>
      <c r="AU128" s="226" t="s">
        <v>86</v>
      </c>
      <c r="AY128" s="17" t="s">
        <v>194</v>
      </c>
      <c r="BE128" s="227">
        <f>IF(N128="základní",J128,0)</f>
        <v>0</v>
      </c>
      <c r="BF128" s="227">
        <f>IF(N128="snížená",J128,0)</f>
        <v>0</v>
      </c>
      <c r="BG128" s="227">
        <f>IF(N128="zákl. přenesená",J128,0)</f>
        <v>0</v>
      </c>
      <c r="BH128" s="227">
        <f>IF(N128="sníž. přenesená",J128,0)</f>
        <v>0</v>
      </c>
      <c r="BI128" s="227">
        <f>IF(N128="nulová",J128,0)</f>
        <v>0</v>
      </c>
      <c r="BJ128" s="17" t="s">
        <v>84</v>
      </c>
      <c r="BK128" s="227">
        <f>ROUND(I128*H128,2)</f>
        <v>0</v>
      </c>
      <c r="BL128" s="17" t="s">
        <v>524</v>
      </c>
      <c r="BM128" s="226" t="s">
        <v>2208</v>
      </c>
    </row>
    <row r="129" s="2" customFormat="1" ht="24.15" customHeight="1">
      <c r="A129" s="39"/>
      <c r="B129" s="40"/>
      <c r="C129" s="261" t="s">
        <v>274</v>
      </c>
      <c r="D129" s="261" t="s">
        <v>222</v>
      </c>
      <c r="E129" s="262" t="s">
        <v>2209</v>
      </c>
      <c r="F129" s="263" t="s">
        <v>2210</v>
      </c>
      <c r="G129" s="264" t="s">
        <v>262</v>
      </c>
      <c r="H129" s="265">
        <v>1</v>
      </c>
      <c r="I129" s="266"/>
      <c r="J129" s="267">
        <f>ROUND(I129*H129,2)</f>
        <v>0</v>
      </c>
      <c r="K129" s="263" t="s">
        <v>200</v>
      </c>
      <c r="L129" s="45"/>
      <c r="M129" s="268" t="s">
        <v>32</v>
      </c>
      <c r="N129" s="269" t="s">
        <v>48</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208</v>
      </c>
      <c r="AT129" s="226" t="s">
        <v>222</v>
      </c>
      <c r="AU129" s="226" t="s">
        <v>86</v>
      </c>
      <c r="AY129" s="17" t="s">
        <v>194</v>
      </c>
      <c r="BE129" s="227">
        <f>IF(N129="základní",J129,0)</f>
        <v>0</v>
      </c>
      <c r="BF129" s="227">
        <f>IF(N129="snížená",J129,0)</f>
        <v>0</v>
      </c>
      <c r="BG129" s="227">
        <f>IF(N129="zákl. přenesená",J129,0)</f>
        <v>0</v>
      </c>
      <c r="BH129" s="227">
        <f>IF(N129="sníž. přenesená",J129,0)</f>
        <v>0</v>
      </c>
      <c r="BI129" s="227">
        <f>IF(N129="nulová",J129,0)</f>
        <v>0</v>
      </c>
      <c r="BJ129" s="17" t="s">
        <v>84</v>
      </c>
      <c r="BK129" s="227">
        <f>ROUND(I129*H129,2)</f>
        <v>0</v>
      </c>
      <c r="BL129" s="17" t="s">
        <v>208</v>
      </c>
      <c r="BM129" s="226" t="s">
        <v>2211</v>
      </c>
    </row>
    <row r="130" s="2" customFormat="1" ht="24.15" customHeight="1">
      <c r="A130" s="39"/>
      <c r="B130" s="40"/>
      <c r="C130" s="214" t="s">
        <v>350</v>
      </c>
      <c r="D130" s="214" t="s">
        <v>197</v>
      </c>
      <c r="E130" s="215" t="s">
        <v>2212</v>
      </c>
      <c r="F130" s="216" t="s">
        <v>2213</v>
      </c>
      <c r="G130" s="217" t="s">
        <v>262</v>
      </c>
      <c r="H130" s="218">
        <v>1</v>
      </c>
      <c r="I130" s="219"/>
      <c r="J130" s="220">
        <f>ROUND(I130*H130,2)</f>
        <v>0</v>
      </c>
      <c r="K130" s="216" t="s">
        <v>200</v>
      </c>
      <c r="L130" s="221"/>
      <c r="M130" s="222" t="s">
        <v>32</v>
      </c>
      <c r="N130" s="223" t="s">
        <v>48</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201</v>
      </c>
      <c r="AT130" s="226" t="s">
        <v>197</v>
      </c>
      <c r="AU130" s="226" t="s">
        <v>86</v>
      </c>
      <c r="AY130" s="17" t="s">
        <v>194</v>
      </c>
      <c r="BE130" s="227">
        <f>IF(N130="základní",J130,0)</f>
        <v>0</v>
      </c>
      <c r="BF130" s="227">
        <f>IF(N130="snížená",J130,0)</f>
        <v>0</v>
      </c>
      <c r="BG130" s="227">
        <f>IF(N130="zákl. přenesená",J130,0)</f>
        <v>0</v>
      </c>
      <c r="BH130" s="227">
        <f>IF(N130="sníž. přenesená",J130,0)</f>
        <v>0</v>
      </c>
      <c r="BI130" s="227">
        <f>IF(N130="nulová",J130,0)</f>
        <v>0</v>
      </c>
      <c r="BJ130" s="17" t="s">
        <v>84</v>
      </c>
      <c r="BK130" s="227">
        <f>ROUND(I130*H130,2)</f>
        <v>0</v>
      </c>
      <c r="BL130" s="17" t="s">
        <v>202</v>
      </c>
      <c r="BM130" s="226" t="s">
        <v>2214</v>
      </c>
    </row>
    <row r="131" s="2" customFormat="1" ht="16.5" customHeight="1">
      <c r="A131" s="39"/>
      <c r="B131" s="40"/>
      <c r="C131" s="261" t="s">
        <v>354</v>
      </c>
      <c r="D131" s="261" t="s">
        <v>222</v>
      </c>
      <c r="E131" s="262" t="s">
        <v>2215</v>
      </c>
      <c r="F131" s="263" t="s">
        <v>2216</v>
      </c>
      <c r="G131" s="264" t="s">
        <v>262</v>
      </c>
      <c r="H131" s="265">
        <v>1</v>
      </c>
      <c r="I131" s="266"/>
      <c r="J131" s="267">
        <f>ROUND(I131*H131,2)</f>
        <v>0</v>
      </c>
      <c r="K131" s="263" t="s">
        <v>200</v>
      </c>
      <c r="L131" s="45"/>
      <c r="M131" s="268" t="s">
        <v>32</v>
      </c>
      <c r="N131" s="269" t="s">
        <v>48</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208</v>
      </c>
      <c r="AT131" s="226" t="s">
        <v>222</v>
      </c>
      <c r="AU131" s="226" t="s">
        <v>86</v>
      </c>
      <c r="AY131" s="17" t="s">
        <v>194</v>
      </c>
      <c r="BE131" s="227">
        <f>IF(N131="základní",J131,0)</f>
        <v>0</v>
      </c>
      <c r="BF131" s="227">
        <f>IF(N131="snížená",J131,0)</f>
        <v>0</v>
      </c>
      <c r="BG131" s="227">
        <f>IF(N131="zákl. přenesená",J131,0)</f>
        <v>0</v>
      </c>
      <c r="BH131" s="227">
        <f>IF(N131="sníž. přenesená",J131,0)</f>
        <v>0</v>
      </c>
      <c r="BI131" s="227">
        <f>IF(N131="nulová",J131,0)</f>
        <v>0</v>
      </c>
      <c r="BJ131" s="17" t="s">
        <v>84</v>
      </c>
      <c r="BK131" s="227">
        <f>ROUND(I131*H131,2)</f>
        <v>0</v>
      </c>
      <c r="BL131" s="17" t="s">
        <v>208</v>
      </c>
      <c r="BM131" s="226" t="s">
        <v>2217</v>
      </c>
    </row>
    <row r="132" s="2" customFormat="1" ht="24.15" customHeight="1">
      <c r="A132" s="39"/>
      <c r="B132" s="40"/>
      <c r="C132" s="214" t="s">
        <v>358</v>
      </c>
      <c r="D132" s="214" t="s">
        <v>197</v>
      </c>
      <c r="E132" s="215" t="s">
        <v>2218</v>
      </c>
      <c r="F132" s="216" t="s">
        <v>2219</v>
      </c>
      <c r="G132" s="217" t="s">
        <v>262</v>
      </c>
      <c r="H132" s="218">
        <v>1</v>
      </c>
      <c r="I132" s="219"/>
      <c r="J132" s="220">
        <f>ROUND(I132*H132,2)</f>
        <v>0</v>
      </c>
      <c r="K132" s="216" t="s">
        <v>200</v>
      </c>
      <c r="L132" s="221"/>
      <c r="M132" s="222" t="s">
        <v>32</v>
      </c>
      <c r="N132" s="223" t="s">
        <v>48</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201</v>
      </c>
      <c r="AT132" s="226" t="s">
        <v>197</v>
      </c>
      <c r="AU132" s="226" t="s">
        <v>86</v>
      </c>
      <c r="AY132" s="17" t="s">
        <v>194</v>
      </c>
      <c r="BE132" s="227">
        <f>IF(N132="základní",J132,0)</f>
        <v>0</v>
      </c>
      <c r="BF132" s="227">
        <f>IF(N132="snížená",J132,0)</f>
        <v>0</v>
      </c>
      <c r="BG132" s="227">
        <f>IF(N132="zákl. přenesená",J132,0)</f>
        <v>0</v>
      </c>
      <c r="BH132" s="227">
        <f>IF(N132="sníž. přenesená",J132,0)</f>
        <v>0</v>
      </c>
      <c r="BI132" s="227">
        <f>IF(N132="nulová",J132,0)</f>
        <v>0</v>
      </c>
      <c r="BJ132" s="17" t="s">
        <v>84</v>
      </c>
      <c r="BK132" s="227">
        <f>ROUND(I132*H132,2)</f>
        <v>0</v>
      </c>
      <c r="BL132" s="17" t="s">
        <v>202</v>
      </c>
      <c r="BM132" s="226" t="s">
        <v>2220</v>
      </c>
    </row>
    <row r="133" s="2" customFormat="1" ht="24.15" customHeight="1">
      <c r="A133" s="39"/>
      <c r="B133" s="40"/>
      <c r="C133" s="214" t="s">
        <v>362</v>
      </c>
      <c r="D133" s="214" t="s">
        <v>197</v>
      </c>
      <c r="E133" s="215" t="s">
        <v>2221</v>
      </c>
      <c r="F133" s="216" t="s">
        <v>2222</v>
      </c>
      <c r="G133" s="217" t="s">
        <v>262</v>
      </c>
      <c r="H133" s="218">
        <v>1</v>
      </c>
      <c r="I133" s="219"/>
      <c r="J133" s="220">
        <f>ROUND(I133*H133,2)</f>
        <v>0</v>
      </c>
      <c r="K133" s="216" t="s">
        <v>200</v>
      </c>
      <c r="L133" s="221"/>
      <c r="M133" s="222" t="s">
        <v>32</v>
      </c>
      <c r="N133" s="223" t="s">
        <v>48</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201</v>
      </c>
      <c r="AT133" s="226" t="s">
        <v>197</v>
      </c>
      <c r="AU133" s="226" t="s">
        <v>86</v>
      </c>
      <c r="AY133" s="17" t="s">
        <v>194</v>
      </c>
      <c r="BE133" s="227">
        <f>IF(N133="základní",J133,0)</f>
        <v>0</v>
      </c>
      <c r="BF133" s="227">
        <f>IF(N133="snížená",J133,0)</f>
        <v>0</v>
      </c>
      <c r="BG133" s="227">
        <f>IF(N133="zákl. přenesená",J133,0)</f>
        <v>0</v>
      </c>
      <c r="BH133" s="227">
        <f>IF(N133="sníž. přenesená",J133,0)</f>
        <v>0</v>
      </c>
      <c r="BI133" s="227">
        <f>IF(N133="nulová",J133,0)</f>
        <v>0</v>
      </c>
      <c r="BJ133" s="17" t="s">
        <v>84</v>
      </c>
      <c r="BK133" s="227">
        <f>ROUND(I133*H133,2)</f>
        <v>0</v>
      </c>
      <c r="BL133" s="17" t="s">
        <v>202</v>
      </c>
      <c r="BM133" s="226" t="s">
        <v>2223</v>
      </c>
    </row>
    <row r="134" s="2" customFormat="1" ht="24.15" customHeight="1">
      <c r="A134" s="39"/>
      <c r="B134" s="40"/>
      <c r="C134" s="214" t="s">
        <v>372</v>
      </c>
      <c r="D134" s="214" t="s">
        <v>197</v>
      </c>
      <c r="E134" s="215" t="s">
        <v>2224</v>
      </c>
      <c r="F134" s="216" t="s">
        <v>2225</v>
      </c>
      <c r="G134" s="217" t="s">
        <v>262</v>
      </c>
      <c r="H134" s="218">
        <v>1</v>
      </c>
      <c r="I134" s="219"/>
      <c r="J134" s="220">
        <f>ROUND(I134*H134,2)</f>
        <v>0</v>
      </c>
      <c r="K134" s="216" t="s">
        <v>200</v>
      </c>
      <c r="L134" s="221"/>
      <c r="M134" s="222" t="s">
        <v>32</v>
      </c>
      <c r="N134" s="223" t="s">
        <v>48</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201</v>
      </c>
      <c r="AT134" s="226" t="s">
        <v>197</v>
      </c>
      <c r="AU134" s="226" t="s">
        <v>86</v>
      </c>
      <c r="AY134" s="17" t="s">
        <v>194</v>
      </c>
      <c r="BE134" s="227">
        <f>IF(N134="základní",J134,0)</f>
        <v>0</v>
      </c>
      <c r="BF134" s="227">
        <f>IF(N134="snížená",J134,0)</f>
        <v>0</v>
      </c>
      <c r="BG134" s="227">
        <f>IF(N134="zákl. přenesená",J134,0)</f>
        <v>0</v>
      </c>
      <c r="BH134" s="227">
        <f>IF(N134="sníž. přenesená",J134,0)</f>
        <v>0</v>
      </c>
      <c r="BI134" s="227">
        <f>IF(N134="nulová",J134,0)</f>
        <v>0</v>
      </c>
      <c r="BJ134" s="17" t="s">
        <v>84</v>
      </c>
      <c r="BK134" s="227">
        <f>ROUND(I134*H134,2)</f>
        <v>0</v>
      </c>
      <c r="BL134" s="17" t="s">
        <v>202</v>
      </c>
      <c r="BM134" s="226" t="s">
        <v>2226</v>
      </c>
    </row>
    <row r="135" s="2" customFormat="1" ht="24.15" customHeight="1">
      <c r="A135" s="39"/>
      <c r="B135" s="40"/>
      <c r="C135" s="214" t="s">
        <v>377</v>
      </c>
      <c r="D135" s="214" t="s">
        <v>197</v>
      </c>
      <c r="E135" s="215" t="s">
        <v>2227</v>
      </c>
      <c r="F135" s="216" t="s">
        <v>2228</v>
      </c>
      <c r="G135" s="217" t="s">
        <v>262</v>
      </c>
      <c r="H135" s="218">
        <v>2</v>
      </c>
      <c r="I135" s="219"/>
      <c r="J135" s="220">
        <f>ROUND(I135*H135,2)</f>
        <v>0</v>
      </c>
      <c r="K135" s="216" t="s">
        <v>200</v>
      </c>
      <c r="L135" s="221"/>
      <c r="M135" s="222" t="s">
        <v>32</v>
      </c>
      <c r="N135" s="223" t="s">
        <v>48</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201</v>
      </c>
      <c r="AT135" s="226" t="s">
        <v>197</v>
      </c>
      <c r="AU135" s="226" t="s">
        <v>86</v>
      </c>
      <c r="AY135" s="17" t="s">
        <v>194</v>
      </c>
      <c r="BE135" s="227">
        <f>IF(N135="základní",J135,0)</f>
        <v>0</v>
      </c>
      <c r="BF135" s="227">
        <f>IF(N135="snížená",J135,0)</f>
        <v>0</v>
      </c>
      <c r="BG135" s="227">
        <f>IF(N135="zákl. přenesená",J135,0)</f>
        <v>0</v>
      </c>
      <c r="BH135" s="227">
        <f>IF(N135="sníž. přenesená",J135,0)</f>
        <v>0</v>
      </c>
      <c r="BI135" s="227">
        <f>IF(N135="nulová",J135,0)</f>
        <v>0</v>
      </c>
      <c r="BJ135" s="17" t="s">
        <v>84</v>
      </c>
      <c r="BK135" s="227">
        <f>ROUND(I135*H135,2)</f>
        <v>0</v>
      </c>
      <c r="BL135" s="17" t="s">
        <v>202</v>
      </c>
      <c r="BM135" s="226" t="s">
        <v>2229</v>
      </c>
    </row>
    <row r="136" s="2" customFormat="1" ht="16.5" customHeight="1">
      <c r="A136" s="39"/>
      <c r="B136" s="40"/>
      <c r="C136" s="261" t="s">
        <v>381</v>
      </c>
      <c r="D136" s="261" t="s">
        <v>222</v>
      </c>
      <c r="E136" s="262" t="s">
        <v>2230</v>
      </c>
      <c r="F136" s="263" t="s">
        <v>2231</v>
      </c>
      <c r="G136" s="264" t="s">
        <v>262</v>
      </c>
      <c r="H136" s="265">
        <v>5</v>
      </c>
      <c r="I136" s="266"/>
      <c r="J136" s="267">
        <f>ROUND(I136*H136,2)</f>
        <v>0</v>
      </c>
      <c r="K136" s="263" t="s">
        <v>200</v>
      </c>
      <c r="L136" s="45"/>
      <c r="M136" s="268" t="s">
        <v>32</v>
      </c>
      <c r="N136" s="269" t="s">
        <v>48</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208</v>
      </c>
      <c r="AT136" s="226" t="s">
        <v>222</v>
      </c>
      <c r="AU136" s="226" t="s">
        <v>86</v>
      </c>
      <c r="AY136" s="17" t="s">
        <v>194</v>
      </c>
      <c r="BE136" s="227">
        <f>IF(N136="základní",J136,0)</f>
        <v>0</v>
      </c>
      <c r="BF136" s="227">
        <f>IF(N136="snížená",J136,0)</f>
        <v>0</v>
      </c>
      <c r="BG136" s="227">
        <f>IF(N136="zákl. přenesená",J136,0)</f>
        <v>0</v>
      </c>
      <c r="BH136" s="227">
        <f>IF(N136="sníž. přenesená",J136,0)</f>
        <v>0</v>
      </c>
      <c r="BI136" s="227">
        <f>IF(N136="nulová",J136,0)</f>
        <v>0</v>
      </c>
      <c r="BJ136" s="17" t="s">
        <v>84</v>
      </c>
      <c r="BK136" s="227">
        <f>ROUND(I136*H136,2)</f>
        <v>0</v>
      </c>
      <c r="BL136" s="17" t="s">
        <v>208</v>
      </c>
      <c r="BM136" s="226" t="s">
        <v>2232</v>
      </c>
    </row>
    <row r="137" s="2" customFormat="1" ht="24.15" customHeight="1">
      <c r="A137" s="39"/>
      <c r="B137" s="40"/>
      <c r="C137" s="214" t="s">
        <v>387</v>
      </c>
      <c r="D137" s="214" t="s">
        <v>197</v>
      </c>
      <c r="E137" s="215" t="s">
        <v>2233</v>
      </c>
      <c r="F137" s="216" t="s">
        <v>2234</v>
      </c>
      <c r="G137" s="217" t="s">
        <v>262</v>
      </c>
      <c r="H137" s="218">
        <v>2</v>
      </c>
      <c r="I137" s="219"/>
      <c r="J137" s="220">
        <f>ROUND(I137*H137,2)</f>
        <v>0</v>
      </c>
      <c r="K137" s="216" t="s">
        <v>200</v>
      </c>
      <c r="L137" s="221"/>
      <c r="M137" s="222" t="s">
        <v>32</v>
      </c>
      <c r="N137" s="223" t="s">
        <v>48</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201</v>
      </c>
      <c r="AT137" s="226" t="s">
        <v>197</v>
      </c>
      <c r="AU137" s="226" t="s">
        <v>86</v>
      </c>
      <c r="AY137" s="17" t="s">
        <v>194</v>
      </c>
      <c r="BE137" s="227">
        <f>IF(N137="základní",J137,0)</f>
        <v>0</v>
      </c>
      <c r="BF137" s="227">
        <f>IF(N137="snížená",J137,0)</f>
        <v>0</v>
      </c>
      <c r="BG137" s="227">
        <f>IF(N137="zákl. přenesená",J137,0)</f>
        <v>0</v>
      </c>
      <c r="BH137" s="227">
        <f>IF(N137="sníž. přenesená",J137,0)</f>
        <v>0</v>
      </c>
      <c r="BI137" s="227">
        <f>IF(N137="nulová",J137,0)</f>
        <v>0</v>
      </c>
      <c r="BJ137" s="17" t="s">
        <v>84</v>
      </c>
      <c r="BK137" s="227">
        <f>ROUND(I137*H137,2)</f>
        <v>0</v>
      </c>
      <c r="BL137" s="17" t="s">
        <v>202</v>
      </c>
      <c r="BM137" s="226" t="s">
        <v>2235</v>
      </c>
    </row>
    <row r="138" s="2" customFormat="1" ht="16.5" customHeight="1">
      <c r="A138" s="39"/>
      <c r="B138" s="40"/>
      <c r="C138" s="261" t="s">
        <v>393</v>
      </c>
      <c r="D138" s="261" t="s">
        <v>222</v>
      </c>
      <c r="E138" s="262" t="s">
        <v>2068</v>
      </c>
      <c r="F138" s="263" t="s">
        <v>2069</v>
      </c>
      <c r="G138" s="264" t="s">
        <v>262</v>
      </c>
      <c r="H138" s="265">
        <v>2</v>
      </c>
      <c r="I138" s="266"/>
      <c r="J138" s="267">
        <f>ROUND(I138*H138,2)</f>
        <v>0</v>
      </c>
      <c r="K138" s="263" t="s">
        <v>200</v>
      </c>
      <c r="L138" s="45"/>
      <c r="M138" s="268" t="s">
        <v>32</v>
      </c>
      <c r="N138" s="269" t="s">
        <v>48</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208</v>
      </c>
      <c r="AT138" s="226" t="s">
        <v>222</v>
      </c>
      <c r="AU138" s="226" t="s">
        <v>86</v>
      </c>
      <c r="AY138" s="17" t="s">
        <v>194</v>
      </c>
      <c r="BE138" s="227">
        <f>IF(N138="základní",J138,0)</f>
        <v>0</v>
      </c>
      <c r="BF138" s="227">
        <f>IF(N138="snížená",J138,0)</f>
        <v>0</v>
      </c>
      <c r="BG138" s="227">
        <f>IF(N138="zákl. přenesená",J138,0)</f>
        <v>0</v>
      </c>
      <c r="BH138" s="227">
        <f>IF(N138="sníž. přenesená",J138,0)</f>
        <v>0</v>
      </c>
      <c r="BI138" s="227">
        <f>IF(N138="nulová",J138,0)</f>
        <v>0</v>
      </c>
      <c r="BJ138" s="17" t="s">
        <v>84</v>
      </c>
      <c r="BK138" s="227">
        <f>ROUND(I138*H138,2)</f>
        <v>0</v>
      </c>
      <c r="BL138" s="17" t="s">
        <v>208</v>
      </c>
      <c r="BM138" s="226" t="s">
        <v>2236</v>
      </c>
    </row>
    <row r="139" s="2" customFormat="1" ht="21.75" customHeight="1">
      <c r="A139" s="39"/>
      <c r="B139" s="40"/>
      <c r="C139" s="214" t="s">
        <v>371</v>
      </c>
      <c r="D139" s="214" t="s">
        <v>197</v>
      </c>
      <c r="E139" s="215" t="s">
        <v>2237</v>
      </c>
      <c r="F139" s="216" t="s">
        <v>2238</v>
      </c>
      <c r="G139" s="217" t="s">
        <v>262</v>
      </c>
      <c r="H139" s="218">
        <v>1</v>
      </c>
      <c r="I139" s="219"/>
      <c r="J139" s="220">
        <f>ROUND(I139*H139,2)</f>
        <v>0</v>
      </c>
      <c r="K139" s="216" t="s">
        <v>200</v>
      </c>
      <c r="L139" s="221"/>
      <c r="M139" s="222" t="s">
        <v>32</v>
      </c>
      <c r="N139" s="223" t="s">
        <v>48</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201</v>
      </c>
      <c r="AT139" s="226" t="s">
        <v>197</v>
      </c>
      <c r="AU139" s="226" t="s">
        <v>86</v>
      </c>
      <c r="AY139" s="17" t="s">
        <v>194</v>
      </c>
      <c r="BE139" s="227">
        <f>IF(N139="základní",J139,0)</f>
        <v>0</v>
      </c>
      <c r="BF139" s="227">
        <f>IF(N139="snížená",J139,0)</f>
        <v>0</v>
      </c>
      <c r="BG139" s="227">
        <f>IF(N139="zákl. přenesená",J139,0)</f>
        <v>0</v>
      </c>
      <c r="BH139" s="227">
        <f>IF(N139="sníž. přenesená",J139,0)</f>
        <v>0</v>
      </c>
      <c r="BI139" s="227">
        <f>IF(N139="nulová",J139,0)</f>
        <v>0</v>
      </c>
      <c r="BJ139" s="17" t="s">
        <v>84</v>
      </c>
      <c r="BK139" s="227">
        <f>ROUND(I139*H139,2)</f>
        <v>0</v>
      </c>
      <c r="BL139" s="17" t="s">
        <v>202</v>
      </c>
      <c r="BM139" s="226" t="s">
        <v>2239</v>
      </c>
    </row>
    <row r="140" s="2" customFormat="1" ht="21.75" customHeight="1">
      <c r="A140" s="39"/>
      <c r="B140" s="40"/>
      <c r="C140" s="261" t="s">
        <v>401</v>
      </c>
      <c r="D140" s="261" t="s">
        <v>222</v>
      </c>
      <c r="E140" s="262" t="s">
        <v>2240</v>
      </c>
      <c r="F140" s="263" t="s">
        <v>2241</v>
      </c>
      <c r="G140" s="264" t="s">
        <v>262</v>
      </c>
      <c r="H140" s="265">
        <v>1</v>
      </c>
      <c r="I140" s="266"/>
      <c r="J140" s="267">
        <f>ROUND(I140*H140,2)</f>
        <v>0</v>
      </c>
      <c r="K140" s="263" t="s">
        <v>200</v>
      </c>
      <c r="L140" s="45"/>
      <c r="M140" s="268" t="s">
        <v>32</v>
      </c>
      <c r="N140" s="269" t="s">
        <v>48</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208</v>
      </c>
      <c r="AT140" s="226" t="s">
        <v>222</v>
      </c>
      <c r="AU140" s="226" t="s">
        <v>86</v>
      </c>
      <c r="AY140" s="17" t="s">
        <v>194</v>
      </c>
      <c r="BE140" s="227">
        <f>IF(N140="základní",J140,0)</f>
        <v>0</v>
      </c>
      <c r="BF140" s="227">
        <f>IF(N140="snížená",J140,0)</f>
        <v>0</v>
      </c>
      <c r="BG140" s="227">
        <f>IF(N140="zákl. přenesená",J140,0)</f>
        <v>0</v>
      </c>
      <c r="BH140" s="227">
        <f>IF(N140="sníž. přenesená",J140,0)</f>
        <v>0</v>
      </c>
      <c r="BI140" s="227">
        <f>IF(N140="nulová",J140,0)</f>
        <v>0</v>
      </c>
      <c r="BJ140" s="17" t="s">
        <v>84</v>
      </c>
      <c r="BK140" s="227">
        <f>ROUND(I140*H140,2)</f>
        <v>0</v>
      </c>
      <c r="BL140" s="17" t="s">
        <v>208</v>
      </c>
      <c r="BM140" s="226" t="s">
        <v>2242</v>
      </c>
    </row>
    <row r="141" s="2" customFormat="1" ht="24.15" customHeight="1">
      <c r="A141" s="39"/>
      <c r="B141" s="40"/>
      <c r="C141" s="214" t="s">
        <v>405</v>
      </c>
      <c r="D141" s="214" t="s">
        <v>197</v>
      </c>
      <c r="E141" s="215" t="s">
        <v>2243</v>
      </c>
      <c r="F141" s="216" t="s">
        <v>2244</v>
      </c>
      <c r="G141" s="217" t="s">
        <v>262</v>
      </c>
      <c r="H141" s="218">
        <v>1</v>
      </c>
      <c r="I141" s="219"/>
      <c r="J141" s="220">
        <f>ROUND(I141*H141,2)</f>
        <v>0</v>
      </c>
      <c r="K141" s="216" t="s">
        <v>200</v>
      </c>
      <c r="L141" s="221"/>
      <c r="M141" s="222" t="s">
        <v>32</v>
      </c>
      <c r="N141" s="223" t="s">
        <v>48</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201</v>
      </c>
      <c r="AT141" s="226" t="s">
        <v>197</v>
      </c>
      <c r="AU141" s="226" t="s">
        <v>86</v>
      </c>
      <c r="AY141" s="17" t="s">
        <v>194</v>
      </c>
      <c r="BE141" s="227">
        <f>IF(N141="základní",J141,0)</f>
        <v>0</v>
      </c>
      <c r="BF141" s="227">
        <f>IF(N141="snížená",J141,0)</f>
        <v>0</v>
      </c>
      <c r="BG141" s="227">
        <f>IF(N141="zákl. přenesená",J141,0)</f>
        <v>0</v>
      </c>
      <c r="BH141" s="227">
        <f>IF(N141="sníž. přenesená",J141,0)</f>
        <v>0</v>
      </c>
      <c r="BI141" s="227">
        <f>IF(N141="nulová",J141,0)</f>
        <v>0</v>
      </c>
      <c r="BJ141" s="17" t="s">
        <v>84</v>
      </c>
      <c r="BK141" s="227">
        <f>ROUND(I141*H141,2)</f>
        <v>0</v>
      </c>
      <c r="BL141" s="17" t="s">
        <v>202</v>
      </c>
      <c r="BM141" s="226" t="s">
        <v>2245</v>
      </c>
    </row>
    <row r="142" s="2" customFormat="1" ht="16.5" customHeight="1">
      <c r="A142" s="39"/>
      <c r="B142" s="40"/>
      <c r="C142" s="261" t="s">
        <v>409</v>
      </c>
      <c r="D142" s="261" t="s">
        <v>222</v>
      </c>
      <c r="E142" s="262" t="s">
        <v>2246</v>
      </c>
      <c r="F142" s="263" t="s">
        <v>2247</v>
      </c>
      <c r="G142" s="264" t="s">
        <v>262</v>
      </c>
      <c r="H142" s="265">
        <v>1</v>
      </c>
      <c r="I142" s="266"/>
      <c r="J142" s="267">
        <f>ROUND(I142*H142,2)</f>
        <v>0</v>
      </c>
      <c r="K142" s="263" t="s">
        <v>200</v>
      </c>
      <c r="L142" s="45"/>
      <c r="M142" s="268" t="s">
        <v>32</v>
      </c>
      <c r="N142" s="269" t="s">
        <v>48</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208</v>
      </c>
      <c r="AT142" s="226" t="s">
        <v>222</v>
      </c>
      <c r="AU142" s="226" t="s">
        <v>86</v>
      </c>
      <c r="AY142" s="17" t="s">
        <v>194</v>
      </c>
      <c r="BE142" s="227">
        <f>IF(N142="základní",J142,0)</f>
        <v>0</v>
      </c>
      <c r="BF142" s="227">
        <f>IF(N142="snížená",J142,0)</f>
        <v>0</v>
      </c>
      <c r="BG142" s="227">
        <f>IF(N142="zákl. přenesená",J142,0)</f>
        <v>0</v>
      </c>
      <c r="BH142" s="227">
        <f>IF(N142="sníž. přenesená",J142,0)</f>
        <v>0</v>
      </c>
      <c r="BI142" s="227">
        <f>IF(N142="nulová",J142,0)</f>
        <v>0</v>
      </c>
      <c r="BJ142" s="17" t="s">
        <v>84</v>
      </c>
      <c r="BK142" s="227">
        <f>ROUND(I142*H142,2)</f>
        <v>0</v>
      </c>
      <c r="BL142" s="17" t="s">
        <v>208</v>
      </c>
      <c r="BM142" s="226" t="s">
        <v>2248</v>
      </c>
    </row>
    <row r="143" s="2" customFormat="1" ht="16.5" customHeight="1">
      <c r="A143" s="39"/>
      <c r="B143" s="40"/>
      <c r="C143" s="261" t="s">
        <v>413</v>
      </c>
      <c r="D143" s="261" t="s">
        <v>222</v>
      </c>
      <c r="E143" s="262" t="s">
        <v>2249</v>
      </c>
      <c r="F143" s="263" t="s">
        <v>2250</v>
      </c>
      <c r="G143" s="264" t="s">
        <v>262</v>
      </c>
      <c r="H143" s="265">
        <v>1</v>
      </c>
      <c r="I143" s="266"/>
      <c r="J143" s="267">
        <f>ROUND(I143*H143,2)</f>
        <v>0</v>
      </c>
      <c r="K143" s="263" t="s">
        <v>200</v>
      </c>
      <c r="L143" s="45"/>
      <c r="M143" s="268" t="s">
        <v>32</v>
      </c>
      <c r="N143" s="269" t="s">
        <v>48</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208</v>
      </c>
      <c r="AT143" s="226" t="s">
        <v>222</v>
      </c>
      <c r="AU143" s="226" t="s">
        <v>86</v>
      </c>
      <c r="AY143" s="17" t="s">
        <v>194</v>
      </c>
      <c r="BE143" s="227">
        <f>IF(N143="základní",J143,0)</f>
        <v>0</v>
      </c>
      <c r="BF143" s="227">
        <f>IF(N143="snížená",J143,0)</f>
        <v>0</v>
      </c>
      <c r="BG143" s="227">
        <f>IF(N143="zákl. přenesená",J143,0)</f>
        <v>0</v>
      </c>
      <c r="BH143" s="227">
        <f>IF(N143="sníž. přenesená",J143,0)</f>
        <v>0</v>
      </c>
      <c r="BI143" s="227">
        <f>IF(N143="nulová",J143,0)</f>
        <v>0</v>
      </c>
      <c r="BJ143" s="17" t="s">
        <v>84</v>
      </c>
      <c r="BK143" s="227">
        <f>ROUND(I143*H143,2)</f>
        <v>0</v>
      </c>
      <c r="BL143" s="17" t="s">
        <v>208</v>
      </c>
      <c r="BM143" s="226" t="s">
        <v>2251</v>
      </c>
    </row>
    <row r="144" s="2" customFormat="1" ht="24.15" customHeight="1">
      <c r="A144" s="39"/>
      <c r="B144" s="40"/>
      <c r="C144" s="214" t="s">
        <v>418</v>
      </c>
      <c r="D144" s="214" t="s">
        <v>197</v>
      </c>
      <c r="E144" s="215" t="s">
        <v>2252</v>
      </c>
      <c r="F144" s="216" t="s">
        <v>2253</v>
      </c>
      <c r="G144" s="217" t="s">
        <v>262</v>
      </c>
      <c r="H144" s="218">
        <v>2</v>
      </c>
      <c r="I144" s="219"/>
      <c r="J144" s="220">
        <f>ROUND(I144*H144,2)</f>
        <v>0</v>
      </c>
      <c r="K144" s="216" t="s">
        <v>200</v>
      </c>
      <c r="L144" s="221"/>
      <c r="M144" s="222" t="s">
        <v>32</v>
      </c>
      <c r="N144" s="223" t="s">
        <v>48</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524</v>
      </c>
      <c r="AT144" s="226" t="s">
        <v>197</v>
      </c>
      <c r="AU144" s="226" t="s">
        <v>86</v>
      </c>
      <c r="AY144" s="17" t="s">
        <v>194</v>
      </c>
      <c r="BE144" s="227">
        <f>IF(N144="základní",J144,0)</f>
        <v>0</v>
      </c>
      <c r="BF144" s="227">
        <f>IF(N144="snížená",J144,0)</f>
        <v>0</v>
      </c>
      <c r="BG144" s="227">
        <f>IF(N144="zákl. přenesená",J144,0)</f>
        <v>0</v>
      </c>
      <c r="BH144" s="227">
        <f>IF(N144="sníž. přenesená",J144,0)</f>
        <v>0</v>
      </c>
      <c r="BI144" s="227">
        <f>IF(N144="nulová",J144,0)</f>
        <v>0</v>
      </c>
      <c r="BJ144" s="17" t="s">
        <v>84</v>
      </c>
      <c r="BK144" s="227">
        <f>ROUND(I144*H144,2)</f>
        <v>0</v>
      </c>
      <c r="BL144" s="17" t="s">
        <v>524</v>
      </c>
      <c r="BM144" s="226" t="s">
        <v>2254</v>
      </c>
    </row>
    <row r="145" s="2" customFormat="1" ht="21.75" customHeight="1">
      <c r="A145" s="39"/>
      <c r="B145" s="40"/>
      <c r="C145" s="261" t="s">
        <v>348</v>
      </c>
      <c r="D145" s="261" t="s">
        <v>222</v>
      </c>
      <c r="E145" s="262" t="s">
        <v>2255</v>
      </c>
      <c r="F145" s="263" t="s">
        <v>2256</v>
      </c>
      <c r="G145" s="264" t="s">
        <v>262</v>
      </c>
      <c r="H145" s="265">
        <v>2</v>
      </c>
      <c r="I145" s="266"/>
      <c r="J145" s="267">
        <f>ROUND(I145*H145,2)</f>
        <v>0</v>
      </c>
      <c r="K145" s="263" t="s">
        <v>200</v>
      </c>
      <c r="L145" s="45"/>
      <c r="M145" s="268" t="s">
        <v>32</v>
      </c>
      <c r="N145" s="269" t="s">
        <v>48</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208</v>
      </c>
      <c r="AT145" s="226" t="s">
        <v>222</v>
      </c>
      <c r="AU145" s="226" t="s">
        <v>86</v>
      </c>
      <c r="AY145" s="17" t="s">
        <v>194</v>
      </c>
      <c r="BE145" s="227">
        <f>IF(N145="základní",J145,0)</f>
        <v>0</v>
      </c>
      <c r="BF145" s="227">
        <f>IF(N145="snížená",J145,0)</f>
        <v>0</v>
      </c>
      <c r="BG145" s="227">
        <f>IF(N145="zákl. přenesená",J145,0)</f>
        <v>0</v>
      </c>
      <c r="BH145" s="227">
        <f>IF(N145="sníž. přenesená",J145,0)</f>
        <v>0</v>
      </c>
      <c r="BI145" s="227">
        <f>IF(N145="nulová",J145,0)</f>
        <v>0</v>
      </c>
      <c r="BJ145" s="17" t="s">
        <v>84</v>
      </c>
      <c r="BK145" s="227">
        <f>ROUND(I145*H145,2)</f>
        <v>0</v>
      </c>
      <c r="BL145" s="17" t="s">
        <v>208</v>
      </c>
      <c r="BM145" s="226" t="s">
        <v>2257</v>
      </c>
    </row>
    <row r="146" s="2" customFormat="1" ht="24.15" customHeight="1">
      <c r="A146" s="39"/>
      <c r="B146" s="40"/>
      <c r="C146" s="214" t="s">
        <v>425</v>
      </c>
      <c r="D146" s="214" t="s">
        <v>197</v>
      </c>
      <c r="E146" s="215" t="s">
        <v>2258</v>
      </c>
      <c r="F146" s="216" t="s">
        <v>2259</v>
      </c>
      <c r="G146" s="217" t="s">
        <v>262</v>
      </c>
      <c r="H146" s="218">
        <v>1</v>
      </c>
      <c r="I146" s="219"/>
      <c r="J146" s="220">
        <f>ROUND(I146*H146,2)</f>
        <v>0</v>
      </c>
      <c r="K146" s="216" t="s">
        <v>200</v>
      </c>
      <c r="L146" s="221"/>
      <c r="M146" s="222" t="s">
        <v>32</v>
      </c>
      <c r="N146" s="223" t="s">
        <v>48</v>
      </c>
      <c r="O146" s="85"/>
      <c r="P146" s="224">
        <f>O146*H146</f>
        <v>0</v>
      </c>
      <c r="Q146" s="224">
        <v>0</v>
      </c>
      <c r="R146" s="224">
        <f>Q146*H146</f>
        <v>0</v>
      </c>
      <c r="S146" s="224">
        <v>0</v>
      </c>
      <c r="T146" s="225">
        <f>S146*H146</f>
        <v>0</v>
      </c>
      <c r="U146" s="39"/>
      <c r="V146" s="39"/>
      <c r="W146" s="39"/>
      <c r="X146" s="39"/>
      <c r="Y146" s="39"/>
      <c r="Z146" s="39"/>
      <c r="AA146" s="39"/>
      <c r="AB146" s="39"/>
      <c r="AC146" s="39"/>
      <c r="AD146" s="39"/>
      <c r="AE146" s="39"/>
      <c r="AR146" s="226" t="s">
        <v>524</v>
      </c>
      <c r="AT146" s="226" t="s">
        <v>197</v>
      </c>
      <c r="AU146" s="226" t="s">
        <v>86</v>
      </c>
      <c r="AY146" s="17" t="s">
        <v>194</v>
      </c>
      <c r="BE146" s="227">
        <f>IF(N146="základní",J146,0)</f>
        <v>0</v>
      </c>
      <c r="BF146" s="227">
        <f>IF(N146="snížená",J146,0)</f>
        <v>0</v>
      </c>
      <c r="BG146" s="227">
        <f>IF(N146="zákl. přenesená",J146,0)</f>
        <v>0</v>
      </c>
      <c r="BH146" s="227">
        <f>IF(N146="sníž. přenesená",J146,0)</f>
        <v>0</v>
      </c>
      <c r="BI146" s="227">
        <f>IF(N146="nulová",J146,0)</f>
        <v>0</v>
      </c>
      <c r="BJ146" s="17" t="s">
        <v>84</v>
      </c>
      <c r="BK146" s="227">
        <f>ROUND(I146*H146,2)</f>
        <v>0</v>
      </c>
      <c r="BL146" s="17" t="s">
        <v>524</v>
      </c>
      <c r="BM146" s="226" t="s">
        <v>2260</v>
      </c>
    </row>
    <row r="147" s="2" customFormat="1" ht="21.75" customHeight="1">
      <c r="A147" s="39"/>
      <c r="B147" s="40"/>
      <c r="C147" s="261" t="s">
        <v>429</v>
      </c>
      <c r="D147" s="261" t="s">
        <v>222</v>
      </c>
      <c r="E147" s="262" t="s">
        <v>2261</v>
      </c>
      <c r="F147" s="263" t="s">
        <v>2262</v>
      </c>
      <c r="G147" s="264" t="s">
        <v>262</v>
      </c>
      <c r="H147" s="265">
        <v>1</v>
      </c>
      <c r="I147" s="266"/>
      <c r="J147" s="267">
        <f>ROUND(I147*H147,2)</f>
        <v>0</v>
      </c>
      <c r="K147" s="263" t="s">
        <v>200</v>
      </c>
      <c r="L147" s="45"/>
      <c r="M147" s="268" t="s">
        <v>32</v>
      </c>
      <c r="N147" s="269" t="s">
        <v>48</v>
      </c>
      <c r="O147" s="85"/>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208</v>
      </c>
      <c r="AT147" s="226" t="s">
        <v>222</v>
      </c>
      <c r="AU147" s="226" t="s">
        <v>86</v>
      </c>
      <c r="AY147" s="17" t="s">
        <v>194</v>
      </c>
      <c r="BE147" s="227">
        <f>IF(N147="základní",J147,0)</f>
        <v>0</v>
      </c>
      <c r="BF147" s="227">
        <f>IF(N147="snížená",J147,0)</f>
        <v>0</v>
      </c>
      <c r="BG147" s="227">
        <f>IF(N147="zákl. přenesená",J147,0)</f>
        <v>0</v>
      </c>
      <c r="BH147" s="227">
        <f>IF(N147="sníž. přenesená",J147,0)</f>
        <v>0</v>
      </c>
      <c r="BI147" s="227">
        <f>IF(N147="nulová",J147,0)</f>
        <v>0</v>
      </c>
      <c r="BJ147" s="17" t="s">
        <v>84</v>
      </c>
      <c r="BK147" s="227">
        <f>ROUND(I147*H147,2)</f>
        <v>0</v>
      </c>
      <c r="BL147" s="17" t="s">
        <v>208</v>
      </c>
      <c r="BM147" s="226" t="s">
        <v>2263</v>
      </c>
    </row>
    <row r="148" s="2" customFormat="1" ht="21.75" customHeight="1">
      <c r="A148" s="39"/>
      <c r="B148" s="40"/>
      <c r="C148" s="214" t="s">
        <v>433</v>
      </c>
      <c r="D148" s="214" t="s">
        <v>197</v>
      </c>
      <c r="E148" s="215" t="s">
        <v>2264</v>
      </c>
      <c r="F148" s="216" t="s">
        <v>2265</v>
      </c>
      <c r="G148" s="217" t="s">
        <v>262</v>
      </c>
      <c r="H148" s="218">
        <v>1</v>
      </c>
      <c r="I148" s="219"/>
      <c r="J148" s="220">
        <f>ROUND(I148*H148,2)</f>
        <v>0</v>
      </c>
      <c r="K148" s="216" t="s">
        <v>200</v>
      </c>
      <c r="L148" s="221"/>
      <c r="M148" s="222" t="s">
        <v>32</v>
      </c>
      <c r="N148" s="223" t="s">
        <v>48</v>
      </c>
      <c r="O148" s="85"/>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201</v>
      </c>
      <c r="AT148" s="226" t="s">
        <v>197</v>
      </c>
      <c r="AU148" s="226" t="s">
        <v>86</v>
      </c>
      <c r="AY148" s="17" t="s">
        <v>194</v>
      </c>
      <c r="BE148" s="227">
        <f>IF(N148="základní",J148,0)</f>
        <v>0</v>
      </c>
      <c r="BF148" s="227">
        <f>IF(N148="snížená",J148,0)</f>
        <v>0</v>
      </c>
      <c r="BG148" s="227">
        <f>IF(N148="zákl. přenesená",J148,0)</f>
        <v>0</v>
      </c>
      <c r="BH148" s="227">
        <f>IF(N148="sníž. přenesená",J148,0)</f>
        <v>0</v>
      </c>
      <c r="BI148" s="227">
        <f>IF(N148="nulová",J148,0)</f>
        <v>0</v>
      </c>
      <c r="BJ148" s="17" t="s">
        <v>84</v>
      </c>
      <c r="BK148" s="227">
        <f>ROUND(I148*H148,2)</f>
        <v>0</v>
      </c>
      <c r="BL148" s="17" t="s">
        <v>202</v>
      </c>
      <c r="BM148" s="226" t="s">
        <v>2266</v>
      </c>
    </row>
    <row r="149" s="2" customFormat="1">
      <c r="A149" s="39"/>
      <c r="B149" s="40"/>
      <c r="C149" s="41"/>
      <c r="D149" s="230" t="s">
        <v>226</v>
      </c>
      <c r="E149" s="41"/>
      <c r="F149" s="270" t="s">
        <v>2267</v>
      </c>
      <c r="G149" s="41"/>
      <c r="H149" s="41"/>
      <c r="I149" s="271"/>
      <c r="J149" s="41"/>
      <c r="K149" s="41"/>
      <c r="L149" s="45"/>
      <c r="M149" s="272"/>
      <c r="N149" s="273"/>
      <c r="O149" s="85"/>
      <c r="P149" s="85"/>
      <c r="Q149" s="85"/>
      <c r="R149" s="85"/>
      <c r="S149" s="85"/>
      <c r="T149" s="86"/>
      <c r="U149" s="39"/>
      <c r="V149" s="39"/>
      <c r="W149" s="39"/>
      <c r="X149" s="39"/>
      <c r="Y149" s="39"/>
      <c r="Z149" s="39"/>
      <c r="AA149" s="39"/>
      <c r="AB149" s="39"/>
      <c r="AC149" s="39"/>
      <c r="AD149" s="39"/>
      <c r="AE149" s="39"/>
      <c r="AT149" s="17" t="s">
        <v>226</v>
      </c>
      <c r="AU149" s="17" t="s">
        <v>86</v>
      </c>
    </row>
    <row r="150" s="2" customFormat="1" ht="16.5" customHeight="1">
      <c r="A150" s="39"/>
      <c r="B150" s="40"/>
      <c r="C150" s="261" t="s">
        <v>437</v>
      </c>
      <c r="D150" s="261" t="s">
        <v>222</v>
      </c>
      <c r="E150" s="262" t="s">
        <v>2268</v>
      </c>
      <c r="F150" s="263" t="s">
        <v>2269</v>
      </c>
      <c r="G150" s="264" t="s">
        <v>262</v>
      </c>
      <c r="H150" s="265">
        <v>1</v>
      </c>
      <c r="I150" s="266"/>
      <c r="J150" s="267">
        <f>ROUND(I150*H150,2)</f>
        <v>0</v>
      </c>
      <c r="K150" s="263" t="s">
        <v>200</v>
      </c>
      <c r="L150" s="45"/>
      <c r="M150" s="268" t="s">
        <v>32</v>
      </c>
      <c r="N150" s="269" t="s">
        <v>48</v>
      </c>
      <c r="O150" s="85"/>
      <c r="P150" s="224">
        <f>O150*H150</f>
        <v>0</v>
      </c>
      <c r="Q150" s="224">
        <v>0</v>
      </c>
      <c r="R150" s="224">
        <f>Q150*H150</f>
        <v>0</v>
      </c>
      <c r="S150" s="224">
        <v>0</v>
      </c>
      <c r="T150" s="225">
        <f>S150*H150</f>
        <v>0</v>
      </c>
      <c r="U150" s="39"/>
      <c r="V150" s="39"/>
      <c r="W150" s="39"/>
      <c r="X150" s="39"/>
      <c r="Y150" s="39"/>
      <c r="Z150" s="39"/>
      <c r="AA150" s="39"/>
      <c r="AB150" s="39"/>
      <c r="AC150" s="39"/>
      <c r="AD150" s="39"/>
      <c r="AE150" s="39"/>
      <c r="AR150" s="226" t="s">
        <v>208</v>
      </c>
      <c r="AT150" s="226" t="s">
        <v>222</v>
      </c>
      <c r="AU150" s="226" t="s">
        <v>86</v>
      </c>
      <c r="AY150" s="17" t="s">
        <v>194</v>
      </c>
      <c r="BE150" s="227">
        <f>IF(N150="základní",J150,0)</f>
        <v>0</v>
      </c>
      <c r="BF150" s="227">
        <f>IF(N150="snížená",J150,0)</f>
        <v>0</v>
      </c>
      <c r="BG150" s="227">
        <f>IF(N150="zákl. přenesená",J150,0)</f>
        <v>0</v>
      </c>
      <c r="BH150" s="227">
        <f>IF(N150="sníž. přenesená",J150,0)</f>
        <v>0</v>
      </c>
      <c r="BI150" s="227">
        <f>IF(N150="nulová",J150,0)</f>
        <v>0</v>
      </c>
      <c r="BJ150" s="17" t="s">
        <v>84</v>
      </c>
      <c r="BK150" s="227">
        <f>ROUND(I150*H150,2)</f>
        <v>0</v>
      </c>
      <c r="BL150" s="17" t="s">
        <v>208</v>
      </c>
      <c r="BM150" s="226" t="s">
        <v>2270</v>
      </c>
    </row>
    <row r="151" s="2" customFormat="1" ht="21.75" customHeight="1">
      <c r="A151" s="39"/>
      <c r="B151" s="40"/>
      <c r="C151" s="214" t="s">
        <v>442</v>
      </c>
      <c r="D151" s="214" t="s">
        <v>197</v>
      </c>
      <c r="E151" s="215" t="s">
        <v>2271</v>
      </c>
      <c r="F151" s="216" t="s">
        <v>2272</v>
      </c>
      <c r="G151" s="217" t="s">
        <v>262</v>
      </c>
      <c r="H151" s="218">
        <v>6</v>
      </c>
      <c r="I151" s="219"/>
      <c r="J151" s="220">
        <f>ROUND(I151*H151,2)</f>
        <v>0</v>
      </c>
      <c r="K151" s="216" t="s">
        <v>200</v>
      </c>
      <c r="L151" s="221"/>
      <c r="M151" s="222" t="s">
        <v>32</v>
      </c>
      <c r="N151" s="223" t="s">
        <v>48</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201</v>
      </c>
      <c r="AT151" s="226" t="s">
        <v>197</v>
      </c>
      <c r="AU151" s="226" t="s">
        <v>86</v>
      </c>
      <c r="AY151" s="17" t="s">
        <v>194</v>
      </c>
      <c r="BE151" s="227">
        <f>IF(N151="základní",J151,0)</f>
        <v>0</v>
      </c>
      <c r="BF151" s="227">
        <f>IF(N151="snížená",J151,0)</f>
        <v>0</v>
      </c>
      <c r="BG151" s="227">
        <f>IF(N151="zákl. přenesená",J151,0)</f>
        <v>0</v>
      </c>
      <c r="BH151" s="227">
        <f>IF(N151="sníž. přenesená",J151,0)</f>
        <v>0</v>
      </c>
      <c r="BI151" s="227">
        <f>IF(N151="nulová",J151,0)</f>
        <v>0</v>
      </c>
      <c r="BJ151" s="17" t="s">
        <v>84</v>
      </c>
      <c r="BK151" s="227">
        <f>ROUND(I151*H151,2)</f>
        <v>0</v>
      </c>
      <c r="BL151" s="17" t="s">
        <v>202</v>
      </c>
      <c r="BM151" s="226" t="s">
        <v>2273</v>
      </c>
    </row>
    <row r="152" s="2" customFormat="1" ht="21.75" customHeight="1">
      <c r="A152" s="39"/>
      <c r="B152" s="40"/>
      <c r="C152" s="261" t="s">
        <v>446</v>
      </c>
      <c r="D152" s="261" t="s">
        <v>222</v>
      </c>
      <c r="E152" s="262" t="s">
        <v>2274</v>
      </c>
      <c r="F152" s="263" t="s">
        <v>2275</v>
      </c>
      <c r="G152" s="264" t="s">
        <v>262</v>
      </c>
      <c r="H152" s="265">
        <v>6</v>
      </c>
      <c r="I152" s="266"/>
      <c r="J152" s="267">
        <f>ROUND(I152*H152,2)</f>
        <v>0</v>
      </c>
      <c r="K152" s="263" t="s">
        <v>200</v>
      </c>
      <c r="L152" s="45"/>
      <c r="M152" s="268" t="s">
        <v>32</v>
      </c>
      <c r="N152" s="269" t="s">
        <v>48</v>
      </c>
      <c r="O152" s="85"/>
      <c r="P152" s="224">
        <f>O152*H152</f>
        <v>0</v>
      </c>
      <c r="Q152" s="224">
        <v>0</v>
      </c>
      <c r="R152" s="224">
        <f>Q152*H152</f>
        <v>0</v>
      </c>
      <c r="S152" s="224">
        <v>0</v>
      </c>
      <c r="T152" s="225">
        <f>S152*H152</f>
        <v>0</v>
      </c>
      <c r="U152" s="39"/>
      <c r="V152" s="39"/>
      <c r="W152" s="39"/>
      <c r="X152" s="39"/>
      <c r="Y152" s="39"/>
      <c r="Z152" s="39"/>
      <c r="AA152" s="39"/>
      <c r="AB152" s="39"/>
      <c r="AC152" s="39"/>
      <c r="AD152" s="39"/>
      <c r="AE152" s="39"/>
      <c r="AR152" s="226" t="s">
        <v>208</v>
      </c>
      <c r="AT152" s="226" t="s">
        <v>222</v>
      </c>
      <c r="AU152" s="226" t="s">
        <v>86</v>
      </c>
      <c r="AY152" s="17" t="s">
        <v>194</v>
      </c>
      <c r="BE152" s="227">
        <f>IF(N152="základní",J152,0)</f>
        <v>0</v>
      </c>
      <c r="BF152" s="227">
        <f>IF(N152="snížená",J152,0)</f>
        <v>0</v>
      </c>
      <c r="BG152" s="227">
        <f>IF(N152="zákl. přenesená",J152,0)</f>
        <v>0</v>
      </c>
      <c r="BH152" s="227">
        <f>IF(N152="sníž. přenesená",J152,0)</f>
        <v>0</v>
      </c>
      <c r="BI152" s="227">
        <f>IF(N152="nulová",J152,0)</f>
        <v>0</v>
      </c>
      <c r="BJ152" s="17" t="s">
        <v>84</v>
      </c>
      <c r="BK152" s="227">
        <f>ROUND(I152*H152,2)</f>
        <v>0</v>
      </c>
      <c r="BL152" s="17" t="s">
        <v>208</v>
      </c>
      <c r="BM152" s="226" t="s">
        <v>2276</v>
      </c>
    </row>
    <row r="153" s="2" customFormat="1" ht="21.75" customHeight="1">
      <c r="A153" s="39"/>
      <c r="B153" s="40"/>
      <c r="C153" s="214" t="s">
        <v>452</v>
      </c>
      <c r="D153" s="214" t="s">
        <v>197</v>
      </c>
      <c r="E153" s="215" t="s">
        <v>2277</v>
      </c>
      <c r="F153" s="216" t="s">
        <v>2278</v>
      </c>
      <c r="G153" s="217" t="s">
        <v>262</v>
      </c>
      <c r="H153" s="218">
        <v>10</v>
      </c>
      <c r="I153" s="219"/>
      <c r="J153" s="220">
        <f>ROUND(I153*H153,2)</f>
        <v>0</v>
      </c>
      <c r="K153" s="216" t="s">
        <v>200</v>
      </c>
      <c r="L153" s="221"/>
      <c r="M153" s="222" t="s">
        <v>32</v>
      </c>
      <c r="N153" s="223" t="s">
        <v>48</v>
      </c>
      <c r="O153" s="85"/>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201</v>
      </c>
      <c r="AT153" s="226" t="s">
        <v>197</v>
      </c>
      <c r="AU153" s="226" t="s">
        <v>86</v>
      </c>
      <c r="AY153" s="17" t="s">
        <v>194</v>
      </c>
      <c r="BE153" s="227">
        <f>IF(N153="základní",J153,0)</f>
        <v>0</v>
      </c>
      <c r="BF153" s="227">
        <f>IF(N153="snížená",J153,0)</f>
        <v>0</v>
      </c>
      <c r="BG153" s="227">
        <f>IF(N153="zákl. přenesená",J153,0)</f>
        <v>0</v>
      </c>
      <c r="BH153" s="227">
        <f>IF(N153="sníž. přenesená",J153,0)</f>
        <v>0</v>
      </c>
      <c r="BI153" s="227">
        <f>IF(N153="nulová",J153,0)</f>
        <v>0</v>
      </c>
      <c r="BJ153" s="17" t="s">
        <v>84</v>
      </c>
      <c r="BK153" s="227">
        <f>ROUND(I153*H153,2)</f>
        <v>0</v>
      </c>
      <c r="BL153" s="17" t="s">
        <v>202</v>
      </c>
      <c r="BM153" s="226" t="s">
        <v>2279</v>
      </c>
    </row>
    <row r="154" s="2" customFormat="1" ht="21.75" customHeight="1">
      <c r="A154" s="39"/>
      <c r="B154" s="40"/>
      <c r="C154" s="261" t="s">
        <v>456</v>
      </c>
      <c r="D154" s="261" t="s">
        <v>222</v>
      </c>
      <c r="E154" s="262" t="s">
        <v>2280</v>
      </c>
      <c r="F154" s="263" t="s">
        <v>2281</v>
      </c>
      <c r="G154" s="264" t="s">
        <v>262</v>
      </c>
      <c r="H154" s="265">
        <v>10</v>
      </c>
      <c r="I154" s="266"/>
      <c r="J154" s="267">
        <f>ROUND(I154*H154,2)</f>
        <v>0</v>
      </c>
      <c r="K154" s="263" t="s">
        <v>200</v>
      </c>
      <c r="L154" s="45"/>
      <c r="M154" s="268" t="s">
        <v>32</v>
      </c>
      <c r="N154" s="269" t="s">
        <v>48</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208</v>
      </c>
      <c r="AT154" s="226" t="s">
        <v>222</v>
      </c>
      <c r="AU154" s="226" t="s">
        <v>86</v>
      </c>
      <c r="AY154" s="17" t="s">
        <v>194</v>
      </c>
      <c r="BE154" s="227">
        <f>IF(N154="základní",J154,0)</f>
        <v>0</v>
      </c>
      <c r="BF154" s="227">
        <f>IF(N154="snížená",J154,0)</f>
        <v>0</v>
      </c>
      <c r="BG154" s="227">
        <f>IF(N154="zákl. přenesená",J154,0)</f>
        <v>0</v>
      </c>
      <c r="BH154" s="227">
        <f>IF(N154="sníž. přenesená",J154,0)</f>
        <v>0</v>
      </c>
      <c r="BI154" s="227">
        <f>IF(N154="nulová",J154,0)</f>
        <v>0</v>
      </c>
      <c r="BJ154" s="17" t="s">
        <v>84</v>
      </c>
      <c r="BK154" s="227">
        <f>ROUND(I154*H154,2)</f>
        <v>0</v>
      </c>
      <c r="BL154" s="17" t="s">
        <v>208</v>
      </c>
      <c r="BM154" s="226" t="s">
        <v>2282</v>
      </c>
    </row>
    <row r="155" s="2" customFormat="1" ht="21.75" customHeight="1">
      <c r="A155" s="39"/>
      <c r="B155" s="40"/>
      <c r="C155" s="214" t="s">
        <v>460</v>
      </c>
      <c r="D155" s="214" t="s">
        <v>197</v>
      </c>
      <c r="E155" s="215" t="s">
        <v>2283</v>
      </c>
      <c r="F155" s="216" t="s">
        <v>2284</v>
      </c>
      <c r="G155" s="217" t="s">
        <v>262</v>
      </c>
      <c r="H155" s="218">
        <v>4</v>
      </c>
      <c r="I155" s="219"/>
      <c r="J155" s="220">
        <f>ROUND(I155*H155,2)</f>
        <v>0</v>
      </c>
      <c r="K155" s="216" t="s">
        <v>200</v>
      </c>
      <c r="L155" s="221"/>
      <c r="M155" s="222" t="s">
        <v>32</v>
      </c>
      <c r="N155" s="223" t="s">
        <v>48</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201</v>
      </c>
      <c r="AT155" s="226" t="s">
        <v>197</v>
      </c>
      <c r="AU155" s="226" t="s">
        <v>86</v>
      </c>
      <c r="AY155" s="17" t="s">
        <v>194</v>
      </c>
      <c r="BE155" s="227">
        <f>IF(N155="základní",J155,0)</f>
        <v>0</v>
      </c>
      <c r="BF155" s="227">
        <f>IF(N155="snížená",J155,0)</f>
        <v>0</v>
      </c>
      <c r="BG155" s="227">
        <f>IF(N155="zákl. přenesená",J155,0)</f>
        <v>0</v>
      </c>
      <c r="BH155" s="227">
        <f>IF(N155="sníž. přenesená",J155,0)</f>
        <v>0</v>
      </c>
      <c r="BI155" s="227">
        <f>IF(N155="nulová",J155,0)</f>
        <v>0</v>
      </c>
      <c r="BJ155" s="17" t="s">
        <v>84</v>
      </c>
      <c r="BK155" s="227">
        <f>ROUND(I155*H155,2)</f>
        <v>0</v>
      </c>
      <c r="BL155" s="17" t="s">
        <v>202</v>
      </c>
      <c r="BM155" s="226" t="s">
        <v>2285</v>
      </c>
    </row>
    <row r="156" s="2" customFormat="1" ht="21.75" customHeight="1">
      <c r="A156" s="39"/>
      <c r="B156" s="40"/>
      <c r="C156" s="261" t="s">
        <v>466</v>
      </c>
      <c r="D156" s="261" t="s">
        <v>222</v>
      </c>
      <c r="E156" s="262" t="s">
        <v>2286</v>
      </c>
      <c r="F156" s="263" t="s">
        <v>2287</v>
      </c>
      <c r="G156" s="264" t="s">
        <v>262</v>
      </c>
      <c r="H156" s="265">
        <v>4</v>
      </c>
      <c r="I156" s="266"/>
      <c r="J156" s="267">
        <f>ROUND(I156*H156,2)</f>
        <v>0</v>
      </c>
      <c r="K156" s="263" t="s">
        <v>200</v>
      </c>
      <c r="L156" s="45"/>
      <c r="M156" s="268" t="s">
        <v>32</v>
      </c>
      <c r="N156" s="269" t="s">
        <v>48</v>
      </c>
      <c r="O156" s="85"/>
      <c r="P156" s="224">
        <f>O156*H156</f>
        <v>0</v>
      </c>
      <c r="Q156" s="224">
        <v>0</v>
      </c>
      <c r="R156" s="224">
        <f>Q156*H156</f>
        <v>0</v>
      </c>
      <c r="S156" s="224">
        <v>0</v>
      </c>
      <c r="T156" s="225">
        <f>S156*H156</f>
        <v>0</v>
      </c>
      <c r="U156" s="39"/>
      <c r="V156" s="39"/>
      <c r="W156" s="39"/>
      <c r="X156" s="39"/>
      <c r="Y156" s="39"/>
      <c r="Z156" s="39"/>
      <c r="AA156" s="39"/>
      <c r="AB156" s="39"/>
      <c r="AC156" s="39"/>
      <c r="AD156" s="39"/>
      <c r="AE156" s="39"/>
      <c r="AR156" s="226" t="s">
        <v>208</v>
      </c>
      <c r="AT156" s="226" t="s">
        <v>222</v>
      </c>
      <c r="AU156" s="226" t="s">
        <v>86</v>
      </c>
      <c r="AY156" s="17" t="s">
        <v>194</v>
      </c>
      <c r="BE156" s="227">
        <f>IF(N156="základní",J156,0)</f>
        <v>0</v>
      </c>
      <c r="BF156" s="227">
        <f>IF(N156="snížená",J156,0)</f>
        <v>0</v>
      </c>
      <c r="BG156" s="227">
        <f>IF(N156="zákl. přenesená",J156,0)</f>
        <v>0</v>
      </c>
      <c r="BH156" s="227">
        <f>IF(N156="sníž. přenesená",J156,0)</f>
        <v>0</v>
      </c>
      <c r="BI156" s="227">
        <f>IF(N156="nulová",J156,0)</f>
        <v>0</v>
      </c>
      <c r="BJ156" s="17" t="s">
        <v>84</v>
      </c>
      <c r="BK156" s="227">
        <f>ROUND(I156*H156,2)</f>
        <v>0</v>
      </c>
      <c r="BL156" s="17" t="s">
        <v>208</v>
      </c>
      <c r="BM156" s="226" t="s">
        <v>2288</v>
      </c>
    </row>
    <row r="157" s="2" customFormat="1" ht="21.75" customHeight="1">
      <c r="A157" s="39"/>
      <c r="B157" s="40"/>
      <c r="C157" s="214" t="s">
        <v>471</v>
      </c>
      <c r="D157" s="214" t="s">
        <v>197</v>
      </c>
      <c r="E157" s="215" t="s">
        <v>2289</v>
      </c>
      <c r="F157" s="216" t="s">
        <v>2290</v>
      </c>
      <c r="G157" s="217" t="s">
        <v>262</v>
      </c>
      <c r="H157" s="218">
        <v>12</v>
      </c>
      <c r="I157" s="219"/>
      <c r="J157" s="220">
        <f>ROUND(I157*H157,2)</f>
        <v>0</v>
      </c>
      <c r="K157" s="216" t="s">
        <v>200</v>
      </c>
      <c r="L157" s="221"/>
      <c r="M157" s="222" t="s">
        <v>32</v>
      </c>
      <c r="N157" s="223" t="s">
        <v>48</v>
      </c>
      <c r="O157" s="85"/>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201</v>
      </c>
      <c r="AT157" s="226" t="s">
        <v>197</v>
      </c>
      <c r="AU157" s="226" t="s">
        <v>86</v>
      </c>
      <c r="AY157" s="17" t="s">
        <v>194</v>
      </c>
      <c r="BE157" s="227">
        <f>IF(N157="základní",J157,0)</f>
        <v>0</v>
      </c>
      <c r="BF157" s="227">
        <f>IF(N157="snížená",J157,0)</f>
        <v>0</v>
      </c>
      <c r="BG157" s="227">
        <f>IF(N157="zákl. přenesená",J157,0)</f>
        <v>0</v>
      </c>
      <c r="BH157" s="227">
        <f>IF(N157="sníž. přenesená",J157,0)</f>
        <v>0</v>
      </c>
      <c r="BI157" s="227">
        <f>IF(N157="nulová",J157,0)</f>
        <v>0</v>
      </c>
      <c r="BJ157" s="17" t="s">
        <v>84</v>
      </c>
      <c r="BK157" s="227">
        <f>ROUND(I157*H157,2)</f>
        <v>0</v>
      </c>
      <c r="BL157" s="17" t="s">
        <v>202</v>
      </c>
      <c r="BM157" s="226" t="s">
        <v>2291</v>
      </c>
    </row>
    <row r="158" s="2" customFormat="1" ht="21.75" customHeight="1">
      <c r="A158" s="39"/>
      <c r="B158" s="40"/>
      <c r="C158" s="261" t="s">
        <v>478</v>
      </c>
      <c r="D158" s="261" t="s">
        <v>222</v>
      </c>
      <c r="E158" s="262" t="s">
        <v>2292</v>
      </c>
      <c r="F158" s="263" t="s">
        <v>2293</v>
      </c>
      <c r="G158" s="264" t="s">
        <v>262</v>
      </c>
      <c r="H158" s="265">
        <v>12</v>
      </c>
      <c r="I158" s="266"/>
      <c r="J158" s="267">
        <f>ROUND(I158*H158,2)</f>
        <v>0</v>
      </c>
      <c r="K158" s="263" t="s">
        <v>200</v>
      </c>
      <c r="L158" s="45"/>
      <c r="M158" s="268" t="s">
        <v>32</v>
      </c>
      <c r="N158" s="269" t="s">
        <v>48</v>
      </c>
      <c r="O158" s="85"/>
      <c r="P158" s="224">
        <f>O158*H158</f>
        <v>0</v>
      </c>
      <c r="Q158" s="224">
        <v>0</v>
      </c>
      <c r="R158" s="224">
        <f>Q158*H158</f>
        <v>0</v>
      </c>
      <c r="S158" s="224">
        <v>0</v>
      </c>
      <c r="T158" s="225">
        <f>S158*H158</f>
        <v>0</v>
      </c>
      <c r="U158" s="39"/>
      <c r="V158" s="39"/>
      <c r="W158" s="39"/>
      <c r="X158" s="39"/>
      <c r="Y158" s="39"/>
      <c r="Z158" s="39"/>
      <c r="AA158" s="39"/>
      <c r="AB158" s="39"/>
      <c r="AC158" s="39"/>
      <c r="AD158" s="39"/>
      <c r="AE158" s="39"/>
      <c r="AR158" s="226" t="s">
        <v>208</v>
      </c>
      <c r="AT158" s="226" t="s">
        <v>222</v>
      </c>
      <c r="AU158" s="226" t="s">
        <v>86</v>
      </c>
      <c r="AY158" s="17" t="s">
        <v>194</v>
      </c>
      <c r="BE158" s="227">
        <f>IF(N158="základní",J158,0)</f>
        <v>0</v>
      </c>
      <c r="BF158" s="227">
        <f>IF(N158="snížená",J158,0)</f>
        <v>0</v>
      </c>
      <c r="BG158" s="227">
        <f>IF(N158="zákl. přenesená",J158,0)</f>
        <v>0</v>
      </c>
      <c r="BH158" s="227">
        <f>IF(N158="sníž. přenesená",J158,0)</f>
        <v>0</v>
      </c>
      <c r="BI158" s="227">
        <f>IF(N158="nulová",J158,0)</f>
        <v>0</v>
      </c>
      <c r="BJ158" s="17" t="s">
        <v>84</v>
      </c>
      <c r="BK158" s="227">
        <f>ROUND(I158*H158,2)</f>
        <v>0</v>
      </c>
      <c r="BL158" s="17" t="s">
        <v>208</v>
      </c>
      <c r="BM158" s="226" t="s">
        <v>2294</v>
      </c>
    </row>
    <row r="159" s="2" customFormat="1" ht="16.5" customHeight="1">
      <c r="A159" s="39"/>
      <c r="B159" s="40"/>
      <c r="C159" s="214" t="s">
        <v>485</v>
      </c>
      <c r="D159" s="214" t="s">
        <v>197</v>
      </c>
      <c r="E159" s="215" t="s">
        <v>2295</v>
      </c>
      <c r="F159" s="216" t="s">
        <v>2296</v>
      </c>
      <c r="G159" s="217" t="s">
        <v>262</v>
      </c>
      <c r="H159" s="218">
        <v>8</v>
      </c>
      <c r="I159" s="219"/>
      <c r="J159" s="220">
        <f>ROUND(I159*H159,2)</f>
        <v>0</v>
      </c>
      <c r="K159" s="216" t="s">
        <v>200</v>
      </c>
      <c r="L159" s="221"/>
      <c r="M159" s="222" t="s">
        <v>32</v>
      </c>
      <c r="N159" s="223" t="s">
        <v>48</v>
      </c>
      <c r="O159" s="85"/>
      <c r="P159" s="224">
        <f>O159*H159</f>
        <v>0</v>
      </c>
      <c r="Q159" s="224">
        <v>0</v>
      </c>
      <c r="R159" s="224">
        <f>Q159*H159</f>
        <v>0</v>
      </c>
      <c r="S159" s="224">
        <v>0</v>
      </c>
      <c r="T159" s="225">
        <f>S159*H159</f>
        <v>0</v>
      </c>
      <c r="U159" s="39"/>
      <c r="V159" s="39"/>
      <c r="W159" s="39"/>
      <c r="X159" s="39"/>
      <c r="Y159" s="39"/>
      <c r="Z159" s="39"/>
      <c r="AA159" s="39"/>
      <c r="AB159" s="39"/>
      <c r="AC159" s="39"/>
      <c r="AD159" s="39"/>
      <c r="AE159" s="39"/>
      <c r="AR159" s="226" t="s">
        <v>201</v>
      </c>
      <c r="AT159" s="226" t="s">
        <v>197</v>
      </c>
      <c r="AU159" s="226" t="s">
        <v>86</v>
      </c>
      <c r="AY159" s="17" t="s">
        <v>194</v>
      </c>
      <c r="BE159" s="227">
        <f>IF(N159="základní",J159,0)</f>
        <v>0</v>
      </c>
      <c r="BF159" s="227">
        <f>IF(N159="snížená",J159,0)</f>
        <v>0</v>
      </c>
      <c r="BG159" s="227">
        <f>IF(N159="zákl. přenesená",J159,0)</f>
        <v>0</v>
      </c>
      <c r="BH159" s="227">
        <f>IF(N159="sníž. přenesená",J159,0)</f>
        <v>0</v>
      </c>
      <c r="BI159" s="227">
        <f>IF(N159="nulová",J159,0)</f>
        <v>0</v>
      </c>
      <c r="BJ159" s="17" t="s">
        <v>84</v>
      </c>
      <c r="BK159" s="227">
        <f>ROUND(I159*H159,2)</f>
        <v>0</v>
      </c>
      <c r="BL159" s="17" t="s">
        <v>202</v>
      </c>
      <c r="BM159" s="226" t="s">
        <v>2297</v>
      </c>
    </row>
    <row r="160" s="2" customFormat="1" ht="21.75" customHeight="1">
      <c r="A160" s="39"/>
      <c r="B160" s="40"/>
      <c r="C160" s="261" t="s">
        <v>489</v>
      </c>
      <c r="D160" s="261" t="s">
        <v>222</v>
      </c>
      <c r="E160" s="262" t="s">
        <v>2298</v>
      </c>
      <c r="F160" s="263" t="s">
        <v>2299</v>
      </c>
      <c r="G160" s="264" t="s">
        <v>262</v>
      </c>
      <c r="H160" s="265">
        <v>8</v>
      </c>
      <c r="I160" s="266"/>
      <c r="J160" s="267">
        <f>ROUND(I160*H160,2)</f>
        <v>0</v>
      </c>
      <c r="K160" s="263" t="s">
        <v>200</v>
      </c>
      <c r="L160" s="45"/>
      <c r="M160" s="268" t="s">
        <v>32</v>
      </c>
      <c r="N160" s="269" t="s">
        <v>48</v>
      </c>
      <c r="O160" s="85"/>
      <c r="P160" s="224">
        <f>O160*H160</f>
        <v>0</v>
      </c>
      <c r="Q160" s="224">
        <v>0</v>
      </c>
      <c r="R160" s="224">
        <f>Q160*H160</f>
        <v>0</v>
      </c>
      <c r="S160" s="224">
        <v>0</v>
      </c>
      <c r="T160" s="225">
        <f>S160*H160</f>
        <v>0</v>
      </c>
      <c r="U160" s="39"/>
      <c r="V160" s="39"/>
      <c r="W160" s="39"/>
      <c r="X160" s="39"/>
      <c r="Y160" s="39"/>
      <c r="Z160" s="39"/>
      <c r="AA160" s="39"/>
      <c r="AB160" s="39"/>
      <c r="AC160" s="39"/>
      <c r="AD160" s="39"/>
      <c r="AE160" s="39"/>
      <c r="AR160" s="226" t="s">
        <v>208</v>
      </c>
      <c r="AT160" s="226" t="s">
        <v>222</v>
      </c>
      <c r="AU160" s="226" t="s">
        <v>86</v>
      </c>
      <c r="AY160" s="17" t="s">
        <v>194</v>
      </c>
      <c r="BE160" s="227">
        <f>IF(N160="základní",J160,0)</f>
        <v>0</v>
      </c>
      <c r="BF160" s="227">
        <f>IF(N160="snížená",J160,0)</f>
        <v>0</v>
      </c>
      <c r="BG160" s="227">
        <f>IF(N160="zákl. přenesená",J160,0)</f>
        <v>0</v>
      </c>
      <c r="BH160" s="227">
        <f>IF(N160="sníž. přenesená",J160,0)</f>
        <v>0</v>
      </c>
      <c r="BI160" s="227">
        <f>IF(N160="nulová",J160,0)</f>
        <v>0</v>
      </c>
      <c r="BJ160" s="17" t="s">
        <v>84</v>
      </c>
      <c r="BK160" s="227">
        <f>ROUND(I160*H160,2)</f>
        <v>0</v>
      </c>
      <c r="BL160" s="17" t="s">
        <v>208</v>
      </c>
      <c r="BM160" s="226" t="s">
        <v>2300</v>
      </c>
    </row>
    <row r="161" s="2" customFormat="1" ht="16.5" customHeight="1">
      <c r="A161" s="39"/>
      <c r="B161" s="40"/>
      <c r="C161" s="214" t="s">
        <v>494</v>
      </c>
      <c r="D161" s="214" t="s">
        <v>197</v>
      </c>
      <c r="E161" s="215" t="s">
        <v>1597</v>
      </c>
      <c r="F161" s="216" t="s">
        <v>1598</v>
      </c>
      <c r="G161" s="217" t="s">
        <v>262</v>
      </c>
      <c r="H161" s="218">
        <v>2</v>
      </c>
      <c r="I161" s="219"/>
      <c r="J161" s="220">
        <f>ROUND(I161*H161,2)</f>
        <v>0</v>
      </c>
      <c r="K161" s="216" t="s">
        <v>200</v>
      </c>
      <c r="L161" s="221"/>
      <c r="M161" s="222" t="s">
        <v>32</v>
      </c>
      <c r="N161" s="223" t="s">
        <v>48</v>
      </c>
      <c r="O161" s="85"/>
      <c r="P161" s="224">
        <f>O161*H161</f>
        <v>0</v>
      </c>
      <c r="Q161" s="224">
        <v>0</v>
      </c>
      <c r="R161" s="224">
        <f>Q161*H161</f>
        <v>0</v>
      </c>
      <c r="S161" s="224">
        <v>0</v>
      </c>
      <c r="T161" s="225">
        <f>S161*H161</f>
        <v>0</v>
      </c>
      <c r="U161" s="39"/>
      <c r="V161" s="39"/>
      <c r="W161" s="39"/>
      <c r="X161" s="39"/>
      <c r="Y161" s="39"/>
      <c r="Z161" s="39"/>
      <c r="AA161" s="39"/>
      <c r="AB161" s="39"/>
      <c r="AC161" s="39"/>
      <c r="AD161" s="39"/>
      <c r="AE161" s="39"/>
      <c r="AR161" s="226" t="s">
        <v>524</v>
      </c>
      <c r="AT161" s="226" t="s">
        <v>197</v>
      </c>
      <c r="AU161" s="226" t="s">
        <v>86</v>
      </c>
      <c r="AY161" s="17" t="s">
        <v>194</v>
      </c>
      <c r="BE161" s="227">
        <f>IF(N161="základní",J161,0)</f>
        <v>0</v>
      </c>
      <c r="BF161" s="227">
        <f>IF(N161="snížená",J161,0)</f>
        <v>0</v>
      </c>
      <c r="BG161" s="227">
        <f>IF(N161="zákl. přenesená",J161,0)</f>
        <v>0</v>
      </c>
      <c r="BH161" s="227">
        <f>IF(N161="sníž. přenesená",J161,0)</f>
        <v>0</v>
      </c>
      <c r="BI161" s="227">
        <f>IF(N161="nulová",J161,0)</f>
        <v>0</v>
      </c>
      <c r="BJ161" s="17" t="s">
        <v>84</v>
      </c>
      <c r="BK161" s="227">
        <f>ROUND(I161*H161,2)</f>
        <v>0</v>
      </c>
      <c r="BL161" s="17" t="s">
        <v>524</v>
      </c>
      <c r="BM161" s="226" t="s">
        <v>2301</v>
      </c>
    </row>
    <row r="162" s="2" customFormat="1" ht="24.15" customHeight="1">
      <c r="A162" s="39"/>
      <c r="B162" s="40"/>
      <c r="C162" s="261" t="s">
        <v>500</v>
      </c>
      <c r="D162" s="261" t="s">
        <v>222</v>
      </c>
      <c r="E162" s="262" t="s">
        <v>842</v>
      </c>
      <c r="F162" s="263" t="s">
        <v>843</v>
      </c>
      <c r="G162" s="264" t="s">
        <v>262</v>
      </c>
      <c r="H162" s="265">
        <v>2</v>
      </c>
      <c r="I162" s="266"/>
      <c r="J162" s="267">
        <f>ROUND(I162*H162,2)</f>
        <v>0</v>
      </c>
      <c r="K162" s="263" t="s">
        <v>200</v>
      </c>
      <c r="L162" s="45"/>
      <c r="M162" s="268" t="s">
        <v>32</v>
      </c>
      <c r="N162" s="269" t="s">
        <v>48</v>
      </c>
      <c r="O162" s="85"/>
      <c r="P162" s="224">
        <f>O162*H162</f>
        <v>0</v>
      </c>
      <c r="Q162" s="224">
        <v>0</v>
      </c>
      <c r="R162" s="224">
        <f>Q162*H162</f>
        <v>0</v>
      </c>
      <c r="S162" s="224">
        <v>0</v>
      </c>
      <c r="T162" s="225">
        <f>S162*H162</f>
        <v>0</v>
      </c>
      <c r="U162" s="39"/>
      <c r="V162" s="39"/>
      <c r="W162" s="39"/>
      <c r="X162" s="39"/>
      <c r="Y162" s="39"/>
      <c r="Z162" s="39"/>
      <c r="AA162" s="39"/>
      <c r="AB162" s="39"/>
      <c r="AC162" s="39"/>
      <c r="AD162" s="39"/>
      <c r="AE162" s="39"/>
      <c r="AR162" s="226" t="s">
        <v>208</v>
      </c>
      <c r="AT162" s="226" t="s">
        <v>222</v>
      </c>
      <c r="AU162" s="226" t="s">
        <v>86</v>
      </c>
      <c r="AY162" s="17" t="s">
        <v>194</v>
      </c>
      <c r="BE162" s="227">
        <f>IF(N162="základní",J162,0)</f>
        <v>0</v>
      </c>
      <c r="BF162" s="227">
        <f>IF(N162="snížená",J162,0)</f>
        <v>0</v>
      </c>
      <c r="BG162" s="227">
        <f>IF(N162="zákl. přenesená",J162,0)</f>
        <v>0</v>
      </c>
      <c r="BH162" s="227">
        <f>IF(N162="sníž. přenesená",J162,0)</f>
        <v>0</v>
      </c>
      <c r="BI162" s="227">
        <f>IF(N162="nulová",J162,0)</f>
        <v>0</v>
      </c>
      <c r="BJ162" s="17" t="s">
        <v>84</v>
      </c>
      <c r="BK162" s="227">
        <f>ROUND(I162*H162,2)</f>
        <v>0</v>
      </c>
      <c r="BL162" s="17" t="s">
        <v>208</v>
      </c>
      <c r="BM162" s="226" t="s">
        <v>2302</v>
      </c>
    </row>
    <row r="163" s="2" customFormat="1" ht="21.75" customHeight="1">
      <c r="A163" s="39"/>
      <c r="B163" s="40"/>
      <c r="C163" s="214" t="s">
        <v>506</v>
      </c>
      <c r="D163" s="214" t="s">
        <v>197</v>
      </c>
      <c r="E163" s="215" t="s">
        <v>2303</v>
      </c>
      <c r="F163" s="216" t="s">
        <v>2304</v>
      </c>
      <c r="G163" s="217" t="s">
        <v>262</v>
      </c>
      <c r="H163" s="218">
        <v>3</v>
      </c>
      <c r="I163" s="219"/>
      <c r="J163" s="220">
        <f>ROUND(I163*H163,2)</f>
        <v>0</v>
      </c>
      <c r="K163" s="216" t="s">
        <v>200</v>
      </c>
      <c r="L163" s="221"/>
      <c r="M163" s="222" t="s">
        <v>32</v>
      </c>
      <c r="N163" s="223" t="s">
        <v>48</v>
      </c>
      <c r="O163" s="85"/>
      <c r="P163" s="224">
        <f>O163*H163</f>
        <v>0</v>
      </c>
      <c r="Q163" s="224">
        <v>0</v>
      </c>
      <c r="R163" s="224">
        <f>Q163*H163</f>
        <v>0</v>
      </c>
      <c r="S163" s="224">
        <v>0</v>
      </c>
      <c r="T163" s="225">
        <f>S163*H163</f>
        <v>0</v>
      </c>
      <c r="U163" s="39"/>
      <c r="V163" s="39"/>
      <c r="W163" s="39"/>
      <c r="X163" s="39"/>
      <c r="Y163" s="39"/>
      <c r="Z163" s="39"/>
      <c r="AA163" s="39"/>
      <c r="AB163" s="39"/>
      <c r="AC163" s="39"/>
      <c r="AD163" s="39"/>
      <c r="AE163" s="39"/>
      <c r="AR163" s="226" t="s">
        <v>201</v>
      </c>
      <c r="AT163" s="226" t="s">
        <v>197</v>
      </c>
      <c r="AU163" s="226" t="s">
        <v>86</v>
      </c>
      <c r="AY163" s="17" t="s">
        <v>194</v>
      </c>
      <c r="BE163" s="227">
        <f>IF(N163="základní",J163,0)</f>
        <v>0</v>
      </c>
      <c r="BF163" s="227">
        <f>IF(N163="snížená",J163,0)</f>
        <v>0</v>
      </c>
      <c r="BG163" s="227">
        <f>IF(N163="zákl. přenesená",J163,0)</f>
        <v>0</v>
      </c>
      <c r="BH163" s="227">
        <f>IF(N163="sníž. přenesená",J163,0)</f>
        <v>0</v>
      </c>
      <c r="BI163" s="227">
        <f>IF(N163="nulová",J163,0)</f>
        <v>0</v>
      </c>
      <c r="BJ163" s="17" t="s">
        <v>84</v>
      </c>
      <c r="BK163" s="227">
        <f>ROUND(I163*H163,2)</f>
        <v>0</v>
      </c>
      <c r="BL163" s="17" t="s">
        <v>202</v>
      </c>
      <c r="BM163" s="226" t="s">
        <v>2305</v>
      </c>
    </row>
    <row r="164" s="2" customFormat="1" ht="16.5" customHeight="1">
      <c r="A164" s="39"/>
      <c r="B164" s="40"/>
      <c r="C164" s="261" t="s">
        <v>510</v>
      </c>
      <c r="D164" s="261" t="s">
        <v>222</v>
      </c>
      <c r="E164" s="262" t="s">
        <v>2306</v>
      </c>
      <c r="F164" s="263" t="s">
        <v>2307</v>
      </c>
      <c r="G164" s="264" t="s">
        <v>262</v>
      </c>
      <c r="H164" s="265">
        <v>3</v>
      </c>
      <c r="I164" s="266"/>
      <c r="J164" s="267">
        <f>ROUND(I164*H164,2)</f>
        <v>0</v>
      </c>
      <c r="K164" s="263" t="s">
        <v>200</v>
      </c>
      <c r="L164" s="45"/>
      <c r="M164" s="268" t="s">
        <v>32</v>
      </c>
      <c r="N164" s="269" t="s">
        <v>48</v>
      </c>
      <c r="O164" s="85"/>
      <c r="P164" s="224">
        <f>O164*H164</f>
        <v>0</v>
      </c>
      <c r="Q164" s="224">
        <v>0</v>
      </c>
      <c r="R164" s="224">
        <f>Q164*H164</f>
        <v>0</v>
      </c>
      <c r="S164" s="224">
        <v>0</v>
      </c>
      <c r="T164" s="225">
        <f>S164*H164</f>
        <v>0</v>
      </c>
      <c r="U164" s="39"/>
      <c r="V164" s="39"/>
      <c r="W164" s="39"/>
      <c r="X164" s="39"/>
      <c r="Y164" s="39"/>
      <c r="Z164" s="39"/>
      <c r="AA164" s="39"/>
      <c r="AB164" s="39"/>
      <c r="AC164" s="39"/>
      <c r="AD164" s="39"/>
      <c r="AE164" s="39"/>
      <c r="AR164" s="226" t="s">
        <v>208</v>
      </c>
      <c r="AT164" s="226" t="s">
        <v>222</v>
      </c>
      <c r="AU164" s="226" t="s">
        <v>86</v>
      </c>
      <c r="AY164" s="17" t="s">
        <v>194</v>
      </c>
      <c r="BE164" s="227">
        <f>IF(N164="základní",J164,0)</f>
        <v>0</v>
      </c>
      <c r="BF164" s="227">
        <f>IF(N164="snížená",J164,0)</f>
        <v>0</v>
      </c>
      <c r="BG164" s="227">
        <f>IF(N164="zákl. přenesená",J164,0)</f>
        <v>0</v>
      </c>
      <c r="BH164" s="227">
        <f>IF(N164="sníž. přenesená",J164,0)</f>
        <v>0</v>
      </c>
      <c r="BI164" s="227">
        <f>IF(N164="nulová",J164,0)</f>
        <v>0</v>
      </c>
      <c r="BJ164" s="17" t="s">
        <v>84</v>
      </c>
      <c r="BK164" s="227">
        <f>ROUND(I164*H164,2)</f>
        <v>0</v>
      </c>
      <c r="BL164" s="17" t="s">
        <v>208</v>
      </c>
      <c r="BM164" s="226" t="s">
        <v>2308</v>
      </c>
    </row>
    <row r="165" s="2" customFormat="1" ht="21.75" customHeight="1">
      <c r="A165" s="39"/>
      <c r="B165" s="40"/>
      <c r="C165" s="214" t="s">
        <v>521</v>
      </c>
      <c r="D165" s="214" t="s">
        <v>197</v>
      </c>
      <c r="E165" s="215" t="s">
        <v>2092</v>
      </c>
      <c r="F165" s="216" t="s">
        <v>2093</v>
      </c>
      <c r="G165" s="217" t="s">
        <v>262</v>
      </c>
      <c r="H165" s="218">
        <v>11</v>
      </c>
      <c r="I165" s="219"/>
      <c r="J165" s="220">
        <f>ROUND(I165*H165,2)</f>
        <v>0</v>
      </c>
      <c r="K165" s="216" t="s">
        <v>200</v>
      </c>
      <c r="L165" s="221"/>
      <c r="M165" s="222" t="s">
        <v>32</v>
      </c>
      <c r="N165" s="223" t="s">
        <v>48</v>
      </c>
      <c r="O165" s="85"/>
      <c r="P165" s="224">
        <f>O165*H165</f>
        <v>0</v>
      </c>
      <c r="Q165" s="224">
        <v>0</v>
      </c>
      <c r="R165" s="224">
        <f>Q165*H165</f>
        <v>0</v>
      </c>
      <c r="S165" s="224">
        <v>0</v>
      </c>
      <c r="T165" s="225">
        <f>S165*H165</f>
        <v>0</v>
      </c>
      <c r="U165" s="39"/>
      <c r="V165" s="39"/>
      <c r="W165" s="39"/>
      <c r="X165" s="39"/>
      <c r="Y165" s="39"/>
      <c r="Z165" s="39"/>
      <c r="AA165" s="39"/>
      <c r="AB165" s="39"/>
      <c r="AC165" s="39"/>
      <c r="AD165" s="39"/>
      <c r="AE165" s="39"/>
      <c r="AR165" s="226" t="s">
        <v>201</v>
      </c>
      <c r="AT165" s="226" t="s">
        <v>197</v>
      </c>
      <c r="AU165" s="226" t="s">
        <v>86</v>
      </c>
      <c r="AY165" s="17" t="s">
        <v>194</v>
      </c>
      <c r="BE165" s="227">
        <f>IF(N165="základní",J165,0)</f>
        <v>0</v>
      </c>
      <c r="BF165" s="227">
        <f>IF(N165="snížená",J165,0)</f>
        <v>0</v>
      </c>
      <c r="BG165" s="227">
        <f>IF(N165="zákl. přenesená",J165,0)</f>
        <v>0</v>
      </c>
      <c r="BH165" s="227">
        <f>IF(N165="sníž. přenesená",J165,0)</f>
        <v>0</v>
      </c>
      <c r="BI165" s="227">
        <f>IF(N165="nulová",J165,0)</f>
        <v>0</v>
      </c>
      <c r="BJ165" s="17" t="s">
        <v>84</v>
      </c>
      <c r="BK165" s="227">
        <f>ROUND(I165*H165,2)</f>
        <v>0</v>
      </c>
      <c r="BL165" s="17" t="s">
        <v>202</v>
      </c>
      <c r="BM165" s="226" t="s">
        <v>2309</v>
      </c>
    </row>
    <row r="166" s="2" customFormat="1" ht="16.5" customHeight="1">
      <c r="A166" s="39"/>
      <c r="B166" s="40"/>
      <c r="C166" s="261" t="s">
        <v>202</v>
      </c>
      <c r="D166" s="261" t="s">
        <v>222</v>
      </c>
      <c r="E166" s="262" t="s">
        <v>2095</v>
      </c>
      <c r="F166" s="263" t="s">
        <v>2096</v>
      </c>
      <c r="G166" s="264" t="s">
        <v>262</v>
      </c>
      <c r="H166" s="265">
        <v>11</v>
      </c>
      <c r="I166" s="266"/>
      <c r="J166" s="267">
        <f>ROUND(I166*H166,2)</f>
        <v>0</v>
      </c>
      <c r="K166" s="263" t="s">
        <v>200</v>
      </c>
      <c r="L166" s="45"/>
      <c r="M166" s="268" t="s">
        <v>32</v>
      </c>
      <c r="N166" s="269" t="s">
        <v>48</v>
      </c>
      <c r="O166" s="85"/>
      <c r="P166" s="224">
        <f>O166*H166</f>
        <v>0</v>
      </c>
      <c r="Q166" s="224">
        <v>0</v>
      </c>
      <c r="R166" s="224">
        <f>Q166*H166</f>
        <v>0</v>
      </c>
      <c r="S166" s="224">
        <v>0</v>
      </c>
      <c r="T166" s="225">
        <f>S166*H166</f>
        <v>0</v>
      </c>
      <c r="U166" s="39"/>
      <c r="V166" s="39"/>
      <c r="W166" s="39"/>
      <c r="X166" s="39"/>
      <c r="Y166" s="39"/>
      <c r="Z166" s="39"/>
      <c r="AA166" s="39"/>
      <c r="AB166" s="39"/>
      <c r="AC166" s="39"/>
      <c r="AD166" s="39"/>
      <c r="AE166" s="39"/>
      <c r="AR166" s="226" t="s">
        <v>208</v>
      </c>
      <c r="AT166" s="226" t="s">
        <v>222</v>
      </c>
      <c r="AU166" s="226" t="s">
        <v>86</v>
      </c>
      <c r="AY166" s="17" t="s">
        <v>194</v>
      </c>
      <c r="BE166" s="227">
        <f>IF(N166="základní",J166,0)</f>
        <v>0</v>
      </c>
      <c r="BF166" s="227">
        <f>IF(N166="snížená",J166,0)</f>
        <v>0</v>
      </c>
      <c r="BG166" s="227">
        <f>IF(N166="zákl. přenesená",J166,0)</f>
        <v>0</v>
      </c>
      <c r="BH166" s="227">
        <f>IF(N166="sníž. přenesená",J166,0)</f>
        <v>0</v>
      </c>
      <c r="BI166" s="227">
        <f>IF(N166="nulová",J166,0)</f>
        <v>0</v>
      </c>
      <c r="BJ166" s="17" t="s">
        <v>84</v>
      </c>
      <c r="BK166" s="227">
        <f>ROUND(I166*H166,2)</f>
        <v>0</v>
      </c>
      <c r="BL166" s="17" t="s">
        <v>208</v>
      </c>
      <c r="BM166" s="226" t="s">
        <v>2310</v>
      </c>
    </row>
    <row r="167" s="2" customFormat="1" ht="21.75" customHeight="1">
      <c r="A167" s="39"/>
      <c r="B167" s="40"/>
      <c r="C167" s="214" t="s">
        <v>530</v>
      </c>
      <c r="D167" s="214" t="s">
        <v>197</v>
      </c>
      <c r="E167" s="215" t="s">
        <v>2098</v>
      </c>
      <c r="F167" s="216" t="s">
        <v>2099</v>
      </c>
      <c r="G167" s="217" t="s">
        <v>262</v>
      </c>
      <c r="H167" s="218">
        <v>3</v>
      </c>
      <c r="I167" s="219"/>
      <c r="J167" s="220">
        <f>ROUND(I167*H167,2)</f>
        <v>0</v>
      </c>
      <c r="K167" s="216" t="s">
        <v>200</v>
      </c>
      <c r="L167" s="221"/>
      <c r="M167" s="222" t="s">
        <v>32</v>
      </c>
      <c r="N167" s="223" t="s">
        <v>48</v>
      </c>
      <c r="O167" s="85"/>
      <c r="P167" s="224">
        <f>O167*H167</f>
        <v>0</v>
      </c>
      <c r="Q167" s="224">
        <v>0</v>
      </c>
      <c r="R167" s="224">
        <f>Q167*H167</f>
        <v>0</v>
      </c>
      <c r="S167" s="224">
        <v>0</v>
      </c>
      <c r="T167" s="225">
        <f>S167*H167</f>
        <v>0</v>
      </c>
      <c r="U167" s="39"/>
      <c r="V167" s="39"/>
      <c r="W167" s="39"/>
      <c r="X167" s="39"/>
      <c r="Y167" s="39"/>
      <c r="Z167" s="39"/>
      <c r="AA167" s="39"/>
      <c r="AB167" s="39"/>
      <c r="AC167" s="39"/>
      <c r="AD167" s="39"/>
      <c r="AE167" s="39"/>
      <c r="AR167" s="226" t="s">
        <v>201</v>
      </c>
      <c r="AT167" s="226" t="s">
        <v>197</v>
      </c>
      <c r="AU167" s="226" t="s">
        <v>86</v>
      </c>
      <c r="AY167" s="17" t="s">
        <v>194</v>
      </c>
      <c r="BE167" s="227">
        <f>IF(N167="základní",J167,0)</f>
        <v>0</v>
      </c>
      <c r="BF167" s="227">
        <f>IF(N167="snížená",J167,0)</f>
        <v>0</v>
      </c>
      <c r="BG167" s="227">
        <f>IF(N167="zákl. přenesená",J167,0)</f>
        <v>0</v>
      </c>
      <c r="BH167" s="227">
        <f>IF(N167="sníž. přenesená",J167,0)</f>
        <v>0</v>
      </c>
      <c r="BI167" s="227">
        <f>IF(N167="nulová",J167,0)</f>
        <v>0</v>
      </c>
      <c r="BJ167" s="17" t="s">
        <v>84</v>
      </c>
      <c r="BK167" s="227">
        <f>ROUND(I167*H167,2)</f>
        <v>0</v>
      </c>
      <c r="BL167" s="17" t="s">
        <v>202</v>
      </c>
      <c r="BM167" s="226" t="s">
        <v>2311</v>
      </c>
    </row>
    <row r="168" s="2" customFormat="1" ht="21.75" customHeight="1">
      <c r="A168" s="39"/>
      <c r="B168" s="40"/>
      <c r="C168" s="261" t="s">
        <v>369</v>
      </c>
      <c r="D168" s="261" t="s">
        <v>222</v>
      </c>
      <c r="E168" s="262" t="s">
        <v>2089</v>
      </c>
      <c r="F168" s="263" t="s">
        <v>2090</v>
      </c>
      <c r="G168" s="264" t="s">
        <v>262</v>
      </c>
      <c r="H168" s="265">
        <v>3</v>
      </c>
      <c r="I168" s="266"/>
      <c r="J168" s="267">
        <f>ROUND(I168*H168,2)</f>
        <v>0</v>
      </c>
      <c r="K168" s="263" t="s">
        <v>200</v>
      </c>
      <c r="L168" s="45"/>
      <c r="M168" s="268" t="s">
        <v>32</v>
      </c>
      <c r="N168" s="269" t="s">
        <v>48</v>
      </c>
      <c r="O168" s="85"/>
      <c r="P168" s="224">
        <f>O168*H168</f>
        <v>0</v>
      </c>
      <c r="Q168" s="224">
        <v>0</v>
      </c>
      <c r="R168" s="224">
        <f>Q168*H168</f>
        <v>0</v>
      </c>
      <c r="S168" s="224">
        <v>0</v>
      </c>
      <c r="T168" s="225">
        <f>S168*H168</f>
        <v>0</v>
      </c>
      <c r="U168" s="39"/>
      <c r="V168" s="39"/>
      <c r="W168" s="39"/>
      <c r="X168" s="39"/>
      <c r="Y168" s="39"/>
      <c r="Z168" s="39"/>
      <c r="AA168" s="39"/>
      <c r="AB168" s="39"/>
      <c r="AC168" s="39"/>
      <c r="AD168" s="39"/>
      <c r="AE168" s="39"/>
      <c r="AR168" s="226" t="s">
        <v>263</v>
      </c>
      <c r="AT168" s="226" t="s">
        <v>222</v>
      </c>
      <c r="AU168" s="226" t="s">
        <v>86</v>
      </c>
      <c r="AY168" s="17" t="s">
        <v>194</v>
      </c>
      <c r="BE168" s="227">
        <f>IF(N168="základní",J168,0)</f>
        <v>0</v>
      </c>
      <c r="BF168" s="227">
        <f>IF(N168="snížená",J168,0)</f>
        <v>0</v>
      </c>
      <c r="BG168" s="227">
        <f>IF(N168="zákl. přenesená",J168,0)</f>
        <v>0</v>
      </c>
      <c r="BH168" s="227">
        <f>IF(N168="sníž. přenesená",J168,0)</f>
        <v>0</v>
      </c>
      <c r="BI168" s="227">
        <f>IF(N168="nulová",J168,0)</f>
        <v>0</v>
      </c>
      <c r="BJ168" s="17" t="s">
        <v>84</v>
      </c>
      <c r="BK168" s="227">
        <f>ROUND(I168*H168,2)</f>
        <v>0</v>
      </c>
      <c r="BL168" s="17" t="s">
        <v>263</v>
      </c>
      <c r="BM168" s="226" t="s">
        <v>2312</v>
      </c>
    </row>
    <row r="169" s="12" customFormat="1" ht="22.8" customHeight="1">
      <c r="A169" s="12"/>
      <c r="B169" s="198"/>
      <c r="C169" s="199"/>
      <c r="D169" s="200" t="s">
        <v>76</v>
      </c>
      <c r="E169" s="212" t="s">
        <v>2313</v>
      </c>
      <c r="F169" s="212" t="s">
        <v>2314</v>
      </c>
      <c r="G169" s="199"/>
      <c r="H169" s="199"/>
      <c r="I169" s="202"/>
      <c r="J169" s="213">
        <f>BK169</f>
        <v>0</v>
      </c>
      <c r="K169" s="199"/>
      <c r="L169" s="204"/>
      <c r="M169" s="205"/>
      <c r="N169" s="206"/>
      <c r="O169" s="206"/>
      <c r="P169" s="207">
        <f>SUM(P170:P175)</f>
        <v>0</v>
      </c>
      <c r="Q169" s="206"/>
      <c r="R169" s="207">
        <f>SUM(R170:R175)</f>
        <v>0</v>
      </c>
      <c r="S169" s="206"/>
      <c r="T169" s="208">
        <f>SUM(T170:T175)</f>
        <v>0</v>
      </c>
      <c r="U169" s="12"/>
      <c r="V169" s="12"/>
      <c r="W169" s="12"/>
      <c r="X169" s="12"/>
      <c r="Y169" s="12"/>
      <c r="Z169" s="12"/>
      <c r="AA169" s="12"/>
      <c r="AB169" s="12"/>
      <c r="AC169" s="12"/>
      <c r="AD169" s="12"/>
      <c r="AE169" s="12"/>
      <c r="AR169" s="209" t="s">
        <v>84</v>
      </c>
      <c r="AT169" s="210" t="s">
        <v>76</v>
      </c>
      <c r="AU169" s="210" t="s">
        <v>84</v>
      </c>
      <c r="AY169" s="209" t="s">
        <v>194</v>
      </c>
      <c r="BK169" s="211">
        <f>SUM(BK170:BK175)</f>
        <v>0</v>
      </c>
    </row>
    <row r="170" s="2" customFormat="1" ht="24.15" customHeight="1">
      <c r="A170" s="39"/>
      <c r="B170" s="40"/>
      <c r="C170" s="214" t="s">
        <v>537</v>
      </c>
      <c r="D170" s="214" t="s">
        <v>197</v>
      </c>
      <c r="E170" s="215" t="s">
        <v>2315</v>
      </c>
      <c r="F170" s="216" t="s">
        <v>2316</v>
      </c>
      <c r="G170" s="217" t="s">
        <v>262</v>
      </c>
      <c r="H170" s="218">
        <v>1</v>
      </c>
      <c r="I170" s="219"/>
      <c r="J170" s="220">
        <f>ROUND(I170*H170,2)</f>
        <v>0</v>
      </c>
      <c r="K170" s="216" t="s">
        <v>200</v>
      </c>
      <c r="L170" s="221"/>
      <c r="M170" s="222" t="s">
        <v>32</v>
      </c>
      <c r="N170" s="223" t="s">
        <v>48</v>
      </c>
      <c r="O170" s="85"/>
      <c r="P170" s="224">
        <f>O170*H170</f>
        <v>0</v>
      </c>
      <c r="Q170" s="224">
        <v>0</v>
      </c>
      <c r="R170" s="224">
        <f>Q170*H170</f>
        <v>0</v>
      </c>
      <c r="S170" s="224">
        <v>0</v>
      </c>
      <c r="T170" s="225">
        <f>S170*H170</f>
        <v>0</v>
      </c>
      <c r="U170" s="39"/>
      <c r="V170" s="39"/>
      <c r="W170" s="39"/>
      <c r="X170" s="39"/>
      <c r="Y170" s="39"/>
      <c r="Z170" s="39"/>
      <c r="AA170" s="39"/>
      <c r="AB170" s="39"/>
      <c r="AC170" s="39"/>
      <c r="AD170" s="39"/>
      <c r="AE170" s="39"/>
      <c r="AR170" s="226" t="s">
        <v>524</v>
      </c>
      <c r="AT170" s="226" t="s">
        <v>197</v>
      </c>
      <c r="AU170" s="226" t="s">
        <v>86</v>
      </c>
      <c r="AY170" s="17" t="s">
        <v>194</v>
      </c>
      <c r="BE170" s="227">
        <f>IF(N170="základní",J170,0)</f>
        <v>0</v>
      </c>
      <c r="BF170" s="227">
        <f>IF(N170="snížená",J170,0)</f>
        <v>0</v>
      </c>
      <c r="BG170" s="227">
        <f>IF(N170="zákl. přenesená",J170,0)</f>
        <v>0</v>
      </c>
      <c r="BH170" s="227">
        <f>IF(N170="sníž. přenesená",J170,0)</f>
        <v>0</v>
      </c>
      <c r="BI170" s="227">
        <f>IF(N170="nulová",J170,0)</f>
        <v>0</v>
      </c>
      <c r="BJ170" s="17" t="s">
        <v>84</v>
      </c>
      <c r="BK170" s="227">
        <f>ROUND(I170*H170,2)</f>
        <v>0</v>
      </c>
      <c r="BL170" s="17" t="s">
        <v>524</v>
      </c>
      <c r="BM170" s="226" t="s">
        <v>2317</v>
      </c>
    </row>
    <row r="171" s="2" customFormat="1">
      <c r="A171" s="39"/>
      <c r="B171" s="40"/>
      <c r="C171" s="41"/>
      <c r="D171" s="230" t="s">
        <v>226</v>
      </c>
      <c r="E171" s="41"/>
      <c r="F171" s="270" t="s">
        <v>2318</v>
      </c>
      <c r="G171" s="41"/>
      <c r="H171" s="41"/>
      <c r="I171" s="271"/>
      <c r="J171" s="41"/>
      <c r="K171" s="41"/>
      <c r="L171" s="45"/>
      <c r="M171" s="272"/>
      <c r="N171" s="273"/>
      <c r="O171" s="85"/>
      <c r="P171" s="85"/>
      <c r="Q171" s="85"/>
      <c r="R171" s="85"/>
      <c r="S171" s="85"/>
      <c r="T171" s="86"/>
      <c r="U171" s="39"/>
      <c r="V171" s="39"/>
      <c r="W171" s="39"/>
      <c r="X171" s="39"/>
      <c r="Y171" s="39"/>
      <c r="Z171" s="39"/>
      <c r="AA171" s="39"/>
      <c r="AB171" s="39"/>
      <c r="AC171" s="39"/>
      <c r="AD171" s="39"/>
      <c r="AE171" s="39"/>
      <c r="AT171" s="17" t="s">
        <v>226</v>
      </c>
      <c r="AU171" s="17" t="s">
        <v>86</v>
      </c>
    </row>
    <row r="172" s="2" customFormat="1" ht="37.8" customHeight="1">
      <c r="A172" s="39"/>
      <c r="B172" s="40"/>
      <c r="C172" s="261" t="s">
        <v>541</v>
      </c>
      <c r="D172" s="261" t="s">
        <v>222</v>
      </c>
      <c r="E172" s="262" t="s">
        <v>2319</v>
      </c>
      <c r="F172" s="263" t="s">
        <v>2320</v>
      </c>
      <c r="G172" s="264" t="s">
        <v>262</v>
      </c>
      <c r="H172" s="265">
        <v>1</v>
      </c>
      <c r="I172" s="266"/>
      <c r="J172" s="267">
        <f>ROUND(I172*H172,2)</f>
        <v>0</v>
      </c>
      <c r="K172" s="263" t="s">
        <v>200</v>
      </c>
      <c r="L172" s="45"/>
      <c r="M172" s="268" t="s">
        <v>32</v>
      </c>
      <c r="N172" s="269" t="s">
        <v>48</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208</v>
      </c>
      <c r="AT172" s="226" t="s">
        <v>222</v>
      </c>
      <c r="AU172" s="226" t="s">
        <v>86</v>
      </c>
      <c r="AY172" s="17" t="s">
        <v>194</v>
      </c>
      <c r="BE172" s="227">
        <f>IF(N172="základní",J172,0)</f>
        <v>0</v>
      </c>
      <c r="BF172" s="227">
        <f>IF(N172="snížená",J172,0)</f>
        <v>0</v>
      </c>
      <c r="BG172" s="227">
        <f>IF(N172="zákl. přenesená",J172,0)</f>
        <v>0</v>
      </c>
      <c r="BH172" s="227">
        <f>IF(N172="sníž. přenesená",J172,0)</f>
        <v>0</v>
      </c>
      <c r="BI172" s="227">
        <f>IF(N172="nulová",J172,0)</f>
        <v>0</v>
      </c>
      <c r="BJ172" s="17" t="s">
        <v>84</v>
      </c>
      <c r="BK172" s="227">
        <f>ROUND(I172*H172,2)</f>
        <v>0</v>
      </c>
      <c r="BL172" s="17" t="s">
        <v>208</v>
      </c>
      <c r="BM172" s="226" t="s">
        <v>2321</v>
      </c>
    </row>
    <row r="173" s="2" customFormat="1" ht="37.8" customHeight="1">
      <c r="A173" s="39"/>
      <c r="B173" s="40"/>
      <c r="C173" s="214" t="s">
        <v>545</v>
      </c>
      <c r="D173" s="214" t="s">
        <v>197</v>
      </c>
      <c r="E173" s="215" t="s">
        <v>2322</v>
      </c>
      <c r="F173" s="216" t="s">
        <v>2323</v>
      </c>
      <c r="G173" s="217" t="s">
        <v>262</v>
      </c>
      <c r="H173" s="218">
        <v>1</v>
      </c>
      <c r="I173" s="219"/>
      <c r="J173" s="220">
        <f>ROUND(I173*H173,2)</f>
        <v>0</v>
      </c>
      <c r="K173" s="216" t="s">
        <v>200</v>
      </c>
      <c r="L173" s="221"/>
      <c r="M173" s="222" t="s">
        <v>32</v>
      </c>
      <c r="N173" s="223" t="s">
        <v>48</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524</v>
      </c>
      <c r="AT173" s="226" t="s">
        <v>197</v>
      </c>
      <c r="AU173" s="226" t="s">
        <v>86</v>
      </c>
      <c r="AY173" s="17" t="s">
        <v>194</v>
      </c>
      <c r="BE173" s="227">
        <f>IF(N173="základní",J173,0)</f>
        <v>0</v>
      </c>
      <c r="BF173" s="227">
        <f>IF(N173="snížená",J173,0)</f>
        <v>0</v>
      </c>
      <c r="BG173" s="227">
        <f>IF(N173="zákl. přenesená",J173,0)</f>
        <v>0</v>
      </c>
      <c r="BH173" s="227">
        <f>IF(N173="sníž. přenesená",J173,0)</f>
        <v>0</v>
      </c>
      <c r="BI173" s="227">
        <f>IF(N173="nulová",J173,0)</f>
        <v>0</v>
      </c>
      <c r="BJ173" s="17" t="s">
        <v>84</v>
      </c>
      <c r="BK173" s="227">
        <f>ROUND(I173*H173,2)</f>
        <v>0</v>
      </c>
      <c r="BL173" s="17" t="s">
        <v>524</v>
      </c>
      <c r="BM173" s="226" t="s">
        <v>2324</v>
      </c>
    </row>
    <row r="174" s="2" customFormat="1">
      <c r="A174" s="39"/>
      <c r="B174" s="40"/>
      <c r="C174" s="41"/>
      <c r="D174" s="230" t="s">
        <v>226</v>
      </c>
      <c r="E174" s="41"/>
      <c r="F174" s="270" t="s">
        <v>2325</v>
      </c>
      <c r="G174" s="41"/>
      <c r="H174" s="41"/>
      <c r="I174" s="271"/>
      <c r="J174" s="41"/>
      <c r="K174" s="41"/>
      <c r="L174" s="45"/>
      <c r="M174" s="272"/>
      <c r="N174" s="273"/>
      <c r="O174" s="85"/>
      <c r="P174" s="85"/>
      <c r="Q174" s="85"/>
      <c r="R174" s="85"/>
      <c r="S174" s="85"/>
      <c r="T174" s="86"/>
      <c r="U174" s="39"/>
      <c r="V174" s="39"/>
      <c r="W174" s="39"/>
      <c r="X174" s="39"/>
      <c r="Y174" s="39"/>
      <c r="Z174" s="39"/>
      <c r="AA174" s="39"/>
      <c r="AB174" s="39"/>
      <c r="AC174" s="39"/>
      <c r="AD174" s="39"/>
      <c r="AE174" s="39"/>
      <c r="AT174" s="17" t="s">
        <v>226</v>
      </c>
      <c r="AU174" s="17" t="s">
        <v>86</v>
      </c>
    </row>
    <row r="175" s="2" customFormat="1" ht="24.15" customHeight="1">
      <c r="A175" s="39"/>
      <c r="B175" s="40"/>
      <c r="C175" s="261" t="s">
        <v>549</v>
      </c>
      <c r="D175" s="261" t="s">
        <v>222</v>
      </c>
      <c r="E175" s="262" t="s">
        <v>2326</v>
      </c>
      <c r="F175" s="263" t="s">
        <v>2327</v>
      </c>
      <c r="G175" s="264" t="s">
        <v>262</v>
      </c>
      <c r="H175" s="265">
        <v>1</v>
      </c>
      <c r="I175" s="266"/>
      <c r="J175" s="267">
        <f>ROUND(I175*H175,2)</f>
        <v>0</v>
      </c>
      <c r="K175" s="263" t="s">
        <v>200</v>
      </c>
      <c r="L175" s="45"/>
      <c r="M175" s="268" t="s">
        <v>32</v>
      </c>
      <c r="N175" s="269" t="s">
        <v>48</v>
      </c>
      <c r="O175" s="85"/>
      <c r="P175" s="224">
        <f>O175*H175</f>
        <v>0</v>
      </c>
      <c r="Q175" s="224">
        <v>0</v>
      </c>
      <c r="R175" s="224">
        <f>Q175*H175</f>
        <v>0</v>
      </c>
      <c r="S175" s="224">
        <v>0</v>
      </c>
      <c r="T175" s="225">
        <f>S175*H175</f>
        <v>0</v>
      </c>
      <c r="U175" s="39"/>
      <c r="V175" s="39"/>
      <c r="W175" s="39"/>
      <c r="X175" s="39"/>
      <c r="Y175" s="39"/>
      <c r="Z175" s="39"/>
      <c r="AA175" s="39"/>
      <c r="AB175" s="39"/>
      <c r="AC175" s="39"/>
      <c r="AD175" s="39"/>
      <c r="AE175" s="39"/>
      <c r="AR175" s="226" t="s">
        <v>208</v>
      </c>
      <c r="AT175" s="226" t="s">
        <v>222</v>
      </c>
      <c r="AU175" s="226" t="s">
        <v>86</v>
      </c>
      <c r="AY175" s="17" t="s">
        <v>194</v>
      </c>
      <c r="BE175" s="227">
        <f>IF(N175="základní",J175,0)</f>
        <v>0</v>
      </c>
      <c r="BF175" s="227">
        <f>IF(N175="snížená",J175,0)</f>
        <v>0</v>
      </c>
      <c r="BG175" s="227">
        <f>IF(N175="zákl. přenesená",J175,0)</f>
        <v>0</v>
      </c>
      <c r="BH175" s="227">
        <f>IF(N175="sníž. přenesená",J175,0)</f>
        <v>0</v>
      </c>
      <c r="BI175" s="227">
        <f>IF(N175="nulová",J175,0)</f>
        <v>0</v>
      </c>
      <c r="BJ175" s="17" t="s">
        <v>84</v>
      </c>
      <c r="BK175" s="227">
        <f>ROUND(I175*H175,2)</f>
        <v>0</v>
      </c>
      <c r="BL175" s="17" t="s">
        <v>208</v>
      </c>
      <c r="BM175" s="226" t="s">
        <v>2328</v>
      </c>
    </row>
    <row r="176" s="12" customFormat="1" ht="22.8" customHeight="1">
      <c r="A176" s="12"/>
      <c r="B176" s="198"/>
      <c r="C176" s="199"/>
      <c r="D176" s="200" t="s">
        <v>76</v>
      </c>
      <c r="E176" s="212" t="s">
        <v>2329</v>
      </c>
      <c r="F176" s="212" t="s">
        <v>2330</v>
      </c>
      <c r="G176" s="199"/>
      <c r="H176" s="199"/>
      <c r="I176" s="202"/>
      <c r="J176" s="213">
        <f>BK176</f>
        <v>0</v>
      </c>
      <c r="K176" s="199"/>
      <c r="L176" s="204"/>
      <c r="M176" s="205"/>
      <c r="N176" s="206"/>
      <c r="O176" s="206"/>
      <c r="P176" s="207">
        <f>SUM(P177:P179)</f>
        <v>0</v>
      </c>
      <c r="Q176" s="206"/>
      <c r="R176" s="207">
        <f>SUM(R177:R179)</f>
        <v>0</v>
      </c>
      <c r="S176" s="206"/>
      <c r="T176" s="208">
        <f>SUM(T177:T179)</f>
        <v>0</v>
      </c>
      <c r="U176" s="12"/>
      <c r="V176" s="12"/>
      <c r="W176" s="12"/>
      <c r="X176" s="12"/>
      <c r="Y176" s="12"/>
      <c r="Z176" s="12"/>
      <c r="AA176" s="12"/>
      <c r="AB176" s="12"/>
      <c r="AC176" s="12"/>
      <c r="AD176" s="12"/>
      <c r="AE176" s="12"/>
      <c r="AR176" s="209" t="s">
        <v>84</v>
      </c>
      <c r="AT176" s="210" t="s">
        <v>76</v>
      </c>
      <c r="AU176" s="210" t="s">
        <v>84</v>
      </c>
      <c r="AY176" s="209" t="s">
        <v>194</v>
      </c>
      <c r="BK176" s="211">
        <f>SUM(BK177:BK179)</f>
        <v>0</v>
      </c>
    </row>
    <row r="177" s="2" customFormat="1" ht="24.15" customHeight="1">
      <c r="A177" s="39"/>
      <c r="B177" s="40"/>
      <c r="C177" s="261" t="s">
        <v>553</v>
      </c>
      <c r="D177" s="261" t="s">
        <v>222</v>
      </c>
      <c r="E177" s="262" t="s">
        <v>2331</v>
      </c>
      <c r="F177" s="263" t="s">
        <v>2332</v>
      </c>
      <c r="G177" s="264" t="s">
        <v>262</v>
      </c>
      <c r="H177" s="265">
        <v>7</v>
      </c>
      <c r="I177" s="266"/>
      <c r="J177" s="267">
        <f>ROUND(I177*H177,2)</f>
        <v>0</v>
      </c>
      <c r="K177" s="263" t="s">
        <v>200</v>
      </c>
      <c r="L177" s="45"/>
      <c r="M177" s="268" t="s">
        <v>32</v>
      </c>
      <c r="N177" s="269" t="s">
        <v>48</v>
      </c>
      <c r="O177" s="85"/>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84</v>
      </c>
      <c r="AT177" s="226" t="s">
        <v>222</v>
      </c>
      <c r="AU177" s="226" t="s">
        <v>86</v>
      </c>
      <c r="AY177" s="17" t="s">
        <v>194</v>
      </c>
      <c r="BE177" s="227">
        <f>IF(N177="základní",J177,0)</f>
        <v>0</v>
      </c>
      <c r="BF177" s="227">
        <f>IF(N177="snížená",J177,0)</f>
        <v>0</v>
      </c>
      <c r="BG177" s="227">
        <f>IF(N177="zákl. přenesená",J177,0)</f>
        <v>0</v>
      </c>
      <c r="BH177" s="227">
        <f>IF(N177="sníž. přenesená",J177,0)</f>
        <v>0</v>
      </c>
      <c r="BI177" s="227">
        <f>IF(N177="nulová",J177,0)</f>
        <v>0</v>
      </c>
      <c r="BJ177" s="17" t="s">
        <v>84</v>
      </c>
      <c r="BK177" s="227">
        <f>ROUND(I177*H177,2)</f>
        <v>0</v>
      </c>
      <c r="BL177" s="17" t="s">
        <v>84</v>
      </c>
      <c r="BM177" s="226" t="s">
        <v>2333</v>
      </c>
    </row>
    <row r="178" s="2" customFormat="1">
      <c r="A178" s="39"/>
      <c r="B178" s="40"/>
      <c r="C178" s="41"/>
      <c r="D178" s="230" t="s">
        <v>226</v>
      </c>
      <c r="E178" s="41"/>
      <c r="F178" s="270" t="s">
        <v>2334</v>
      </c>
      <c r="G178" s="41"/>
      <c r="H178" s="41"/>
      <c r="I178" s="271"/>
      <c r="J178" s="41"/>
      <c r="K178" s="41"/>
      <c r="L178" s="45"/>
      <c r="M178" s="272"/>
      <c r="N178" s="273"/>
      <c r="O178" s="85"/>
      <c r="P178" s="85"/>
      <c r="Q178" s="85"/>
      <c r="R178" s="85"/>
      <c r="S178" s="85"/>
      <c r="T178" s="86"/>
      <c r="U178" s="39"/>
      <c r="V178" s="39"/>
      <c r="W178" s="39"/>
      <c r="X178" s="39"/>
      <c r="Y178" s="39"/>
      <c r="Z178" s="39"/>
      <c r="AA178" s="39"/>
      <c r="AB178" s="39"/>
      <c r="AC178" s="39"/>
      <c r="AD178" s="39"/>
      <c r="AE178" s="39"/>
      <c r="AT178" s="17" t="s">
        <v>226</v>
      </c>
      <c r="AU178" s="17" t="s">
        <v>86</v>
      </c>
    </row>
    <row r="179" s="2" customFormat="1" ht="24.15" customHeight="1">
      <c r="A179" s="39"/>
      <c r="B179" s="40"/>
      <c r="C179" s="261" t="s">
        <v>557</v>
      </c>
      <c r="D179" s="261" t="s">
        <v>222</v>
      </c>
      <c r="E179" s="262" t="s">
        <v>1190</v>
      </c>
      <c r="F179" s="263" t="s">
        <v>1191</v>
      </c>
      <c r="G179" s="264" t="s">
        <v>262</v>
      </c>
      <c r="H179" s="265">
        <v>2</v>
      </c>
      <c r="I179" s="266"/>
      <c r="J179" s="267">
        <f>ROUND(I179*H179,2)</f>
        <v>0</v>
      </c>
      <c r="K179" s="263" t="s">
        <v>200</v>
      </c>
      <c r="L179" s="45"/>
      <c r="M179" s="268" t="s">
        <v>32</v>
      </c>
      <c r="N179" s="269" t="s">
        <v>48</v>
      </c>
      <c r="O179" s="85"/>
      <c r="P179" s="224">
        <f>O179*H179</f>
        <v>0</v>
      </c>
      <c r="Q179" s="224">
        <v>0</v>
      </c>
      <c r="R179" s="224">
        <f>Q179*H179</f>
        <v>0</v>
      </c>
      <c r="S179" s="224">
        <v>0</v>
      </c>
      <c r="T179" s="225">
        <f>S179*H179</f>
        <v>0</v>
      </c>
      <c r="U179" s="39"/>
      <c r="V179" s="39"/>
      <c r="W179" s="39"/>
      <c r="X179" s="39"/>
      <c r="Y179" s="39"/>
      <c r="Z179" s="39"/>
      <c r="AA179" s="39"/>
      <c r="AB179" s="39"/>
      <c r="AC179" s="39"/>
      <c r="AD179" s="39"/>
      <c r="AE179" s="39"/>
      <c r="AR179" s="226" t="s">
        <v>84</v>
      </c>
      <c r="AT179" s="226" t="s">
        <v>222</v>
      </c>
      <c r="AU179" s="226" t="s">
        <v>86</v>
      </c>
      <c r="AY179" s="17" t="s">
        <v>194</v>
      </c>
      <c r="BE179" s="227">
        <f>IF(N179="základní",J179,0)</f>
        <v>0</v>
      </c>
      <c r="BF179" s="227">
        <f>IF(N179="snížená",J179,0)</f>
        <v>0</v>
      </c>
      <c r="BG179" s="227">
        <f>IF(N179="zákl. přenesená",J179,0)</f>
        <v>0</v>
      </c>
      <c r="BH179" s="227">
        <f>IF(N179="sníž. přenesená",J179,0)</f>
        <v>0</v>
      </c>
      <c r="BI179" s="227">
        <f>IF(N179="nulová",J179,0)</f>
        <v>0</v>
      </c>
      <c r="BJ179" s="17" t="s">
        <v>84</v>
      </c>
      <c r="BK179" s="227">
        <f>ROUND(I179*H179,2)</f>
        <v>0</v>
      </c>
      <c r="BL179" s="17" t="s">
        <v>84</v>
      </c>
      <c r="BM179" s="226" t="s">
        <v>2335</v>
      </c>
    </row>
    <row r="180" s="12" customFormat="1" ht="25.92" customHeight="1">
      <c r="A180" s="12"/>
      <c r="B180" s="198"/>
      <c r="C180" s="199"/>
      <c r="D180" s="200" t="s">
        <v>76</v>
      </c>
      <c r="E180" s="201" t="s">
        <v>95</v>
      </c>
      <c r="F180" s="201" t="s">
        <v>2101</v>
      </c>
      <c r="G180" s="199"/>
      <c r="H180" s="199"/>
      <c r="I180" s="202"/>
      <c r="J180" s="203">
        <f>BK180</f>
        <v>0</v>
      </c>
      <c r="K180" s="199"/>
      <c r="L180" s="204"/>
      <c r="M180" s="205"/>
      <c r="N180" s="206"/>
      <c r="O180" s="206"/>
      <c r="P180" s="207">
        <f>SUM(P181:P185)</f>
        <v>0</v>
      </c>
      <c r="Q180" s="206"/>
      <c r="R180" s="207">
        <f>SUM(R181:R185)</f>
        <v>0</v>
      </c>
      <c r="S180" s="206"/>
      <c r="T180" s="208">
        <f>SUM(T181:T185)</f>
        <v>0</v>
      </c>
      <c r="U180" s="12"/>
      <c r="V180" s="12"/>
      <c r="W180" s="12"/>
      <c r="X180" s="12"/>
      <c r="Y180" s="12"/>
      <c r="Z180" s="12"/>
      <c r="AA180" s="12"/>
      <c r="AB180" s="12"/>
      <c r="AC180" s="12"/>
      <c r="AD180" s="12"/>
      <c r="AE180" s="12"/>
      <c r="AR180" s="209" t="s">
        <v>84</v>
      </c>
      <c r="AT180" s="210" t="s">
        <v>76</v>
      </c>
      <c r="AU180" s="210" t="s">
        <v>77</v>
      </c>
      <c r="AY180" s="209" t="s">
        <v>194</v>
      </c>
      <c r="BK180" s="211">
        <f>SUM(BK181:BK185)</f>
        <v>0</v>
      </c>
    </row>
    <row r="181" s="2" customFormat="1" ht="55.5" customHeight="1">
      <c r="A181" s="39"/>
      <c r="B181" s="40"/>
      <c r="C181" s="261" t="s">
        <v>563</v>
      </c>
      <c r="D181" s="261" t="s">
        <v>222</v>
      </c>
      <c r="E181" s="262" t="s">
        <v>1321</v>
      </c>
      <c r="F181" s="263" t="s">
        <v>1322</v>
      </c>
      <c r="G181" s="264" t="s">
        <v>262</v>
      </c>
      <c r="H181" s="265">
        <v>1</v>
      </c>
      <c r="I181" s="266"/>
      <c r="J181" s="267">
        <f>ROUND(I181*H181,2)</f>
        <v>0</v>
      </c>
      <c r="K181" s="263" t="s">
        <v>200</v>
      </c>
      <c r="L181" s="45"/>
      <c r="M181" s="268" t="s">
        <v>32</v>
      </c>
      <c r="N181" s="269" t="s">
        <v>48</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263</v>
      </c>
      <c r="AT181" s="226" t="s">
        <v>222</v>
      </c>
      <c r="AU181" s="226" t="s">
        <v>84</v>
      </c>
      <c r="AY181" s="17" t="s">
        <v>194</v>
      </c>
      <c r="BE181" s="227">
        <f>IF(N181="základní",J181,0)</f>
        <v>0</v>
      </c>
      <c r="BF181" s="227">
        <f>IF(N181="snížená",J181,0)</f>
        <v>0</v>
      </c>
      <c r="BG181" s="227">
        <f>IF(N181="zákl. přenesená",J181,0)</f>
        <v>0</v>
      </c>
      <c r="BH181" s="227">
        <f>IF(N181="sníž. přenesená",J181,0)</f>
        <v>0</v>
      </c>
      <c r="BI181" s="227">
        <f>IF(N181="nulová",J181,0)</f>
        <v>0</v>
      </c>
      <c r="BJ181" s="17" t="s">
        <v>84</v>
      </c>
      <c r="BK181" s="227">
        <f>ROUND(I181*H181,2)</f>
        <v>0</v>
      </c>
      <c r="BL181" s="17" t="s">
        <v>263</v>
      </c>
      <c r="BM181" s="226" t="s">
        <v>2336</v>
      </c>
    </row>
    <row r="182" s="2" customFormat="1" ht="21.75" customHeight="1">
      <c r="A182" s="39"/>
      <c r="B182" s="40"/>
      <c r="C182" s="261" t="s">
        <v>574</v>
      </c>
      <c r="D182" s="261" t="s">
        <v>222</v>
      </c>
      <c r="E182" s="262" t="s">
        <v>1325</v>
      </c>
      <c r="F182" s="263" t="s">
        <v>1326</v>
      </c>
      <c r="G182" s="264" t="s">
        <v>262</v>
      </c>
      <c r="H182" s="265">
        <v>5</v>
      </c>
      <c r="I182" s="266"/>
      <c r="J182" s="267">
        <f>ROUND(I182*H182,2)</f>
        <v>0</v>
      </c>
      <c r="K182" s="263" t="s">
        <v>200</v>
      </c>
      <c r="L182" s="45"/>
      <c r="M182" s="268" t="s">
        <v>32</v>
      </c>
      <c r="N182" s="269" t="s">
        <v>48</v>
      </c>
      <c r="O182" s="85"/>
      <c r="P182" s="224">
        <f>O182*H182</f>
        <v>0</v>
      </c>
      <c r="Q182" s="224">
        <v>0</v>
      </c>
      <c r="R182" s="224">
        <f>Q182*H182</f>
        <v>0</v>
      </c>
      <c r="S182" s="224">
        <v>0</v>
      </c>
      <c r="T182" s="225">
        <f>S182*H182</f>
        <v>0</v>
      </c>
      <c r="U182" s="39"/>
      <c r="V182" s="39"/>
      <c r="W182" s="39"/>
      <c r="X182" s="39"/>
      <c r="Y182" s="39"/>
      <c r="Z182" s="39"/>
      <c r="AA182" s="39"/>
      <c r="AB182" s="39"/>
      <c r="AC182" s="39"/>
      <c r="AD182" s="39"/>
      <c r="AE182" s="39"/>
      <c r="AR182" s="226" t="s">
        <v>263</v>
      </c>
      <c r="AT182" s="226" t="s">
        <v>222</v>
      </c>
      <c r="AU182" s="226" t="s">
        <v>84</v>
      </c>
      <c r="AY182" s="17" t="s">
        <v>194</v>
      </c>
      <c r="BE182" s="227">
        <f>IF(N182="základní",J182,0)</f>
        <v>0</v>
      </c>
      <c r="BF182" s="227">
        <f>IF(N182="snížená",J182,0)</f>
        <v>0</v>
      </c>
      <c r="BG182" s="227">
        <f>IF(N182="zákl. přenesená",J182,0)</f>
        <v>0</v>
      </c>
      <c r="BH182" s="227">
        <f>IF(N182="sníž. přenesená",J182,0)</f>
        <v>0</v>
      </c>
      <c r="BI182" s="227">
        <f>IF(N182="nulová",J182,0)</f>
        <v>0</v>
      </c>
      <c r="BJ182" s="17" t="s">
        <v>84</v>
      </c>
      <c r="BK182" s="227">
        <f>ROUND(I182*H182,2)</f>
        <v>0</v>
      </c>
      <c r="BL182" s="17" t="s">
        <v>263</v>
      </c>
      <c r="BM182" s="226" t="s">
        <v>2337</v>
      </c>
    </row>
    <row r="183" s="2" customFormat="1" ht="24.15" customHeight="1">
      <c r="A183" s="39"/>
      <c r="B183" s="40"/>
      <c r="C183" s="261" t="s">
        <v>578</v>
      </c>
      <c r="D183" s="261" t="s">
        <v>222</v>
      </c>
      <c r="E183" s="262" t="s">
        <v>2105</v>
      </c>
      <c r="F183" s="263" t="s">
        <v>2106</v>
      </c>
      <c r="G183" s="264" t="s">
        <v>262</v>
      </c>
      <c r="H183" s="265">
        <v>1</v>
      </c>
      <c r="I183" s="266"/>
      <c r="J183" s="267">
        <f>ROUND(I183*H183,2)</f>
        <v>0</v>
      </c>
      <c r="K183" s="263" t="s">
        <v>200</v>
      </c>
      <c r="L183" s="45"/>
      <c r="M183" s="268" t="s">
        <v>32</v>
      </c>
      <c r="N183" s="269" t="s">
        <v>48</v>
      </c>
      <c r="O183" s="85"/>
      <c r="P183" s="224">
        <f>O183*H183</f>
        <v>0</v>
      </c>
      <c r="Q183" s="224">
        <v>0</v>
      </c>
      <c r="R183" s="224">
        <f>Q183*H183</f>
        <v>0</v>
      </c>
      <c r="S183" s="224">
        <v>0</v>
      </c>
      <c r="T183" s="225">
        <f>S183*H183</f>
        <v>0</v>
      </c>
      <c r="U183" s="39"/>
      <c r="V183" s="39"/>
      <c r="W183" s="39"/>
      <c r="X183" s="39"/>
      <c r="Y183" s="39"/>
      <c r="Z183" s="39"/>
      <c r="AA183" s="39"/>
      <c r="AB183" s="39"/>
      <c r="AC183" s="39"/>
      <c r="AD183" s="39"/>
      <c r="AE183" s="39"/>
      <c r="AR183" s="226" t="s">
        <v>263</v>
      </c>
      <c r="AT183" s="226" t="s">
        <v>222</v>
      </c>
      <c r="AU183" s="226" t="s">
        <v>84</v>
      </c>
      <c r="AY183" s="17" t="s">
        <v>194</v>
      </c>
      <c r="BE183" s="227">
        <f>IF(N183="základní",J183,0)</f>
        <v>0</v>
      </c>
      <c r="BF183" s="227">
        <f>IF(N183="snížená",J183,0)</f>
        <v>0</v>
      </c>
      <c r="BG183" s="227">
        <f>IF(N183="zákl. přenesená",J183,0)</f>
        <v>0</v>
      </c>
      <c r="BH183" s="227">
        <f>IF(N183="sníž. přenesená",J183,0)</f>
        <v>0</v>
      </c>
      <c r="BI183" s="227">
        <f>IF(N183="nulová",J183,0)</f>
        <v>0</v>
      </c>
      <c r="BJ183" s="17" t="s">
        <v>84</v>
      </c>
      <c r="BK183" s="227">
        <f>ROUND(I183*H183,2)</f>
        <v>0</v>
      </c>
      <c r="BL183" s="17" t="s">
        <v>263</v>
      </c>
      <c r="BM183" s="226" t="s">
        <v>2338</v>
      </c>
    </row>
    <row r="184" s="2" customFormat="1" ht="24.15" customHeight="1">
      <c r="A184" s="39"/>
      <c r="B184" s="40"/>
      <c r="C184" s="261" t="s">
        <v>582</v>
      </c>
      <c r="D184" s="261" t="s">
        <v>222</v>
      </c>
      <c r="E184" s="262" t="s">
        <v>1337</v>
      </c>
      <c r="F184" s="263" t="s">
        <v>1338</v>
      </c>
      <c r="G184" s="264" t="s">
        <v>771</v>
      </c>
      <c r="H184" s="265">
        <v>90</v>
      </c>
      <c r="I184" s="266"/>
      <c r="J184" s="267">
        <f>ROUND(I184*H184,2)</f>
        <v>0</v>
      </c>
      <c r="K184" s="263" t="s">
        <v>200</v>
      </c>
      <c r="L184" s="45"/>
      <c r="M184" s="268" t="s">
        <v>32</v>
      </c>
      <c r="N184" s="269" t="s">
        <v>48</v>
      </c>
      <c r="O184" s="85"/>
      <c r="P184" s="224">
        <f>O184*H184</f>
        <v>0</v>
      </c>
      <c r="Q184" s="224">
        <v>0</v>
      </c>
      <c r="R184" s="224">
        <f>Q184*H184</f>
        <v>0</v>
      </c>
      <c r="S184" s="224">
        <v>0</v>
      </c>
      <c r="T184" s="225">
        <f>S184*H184</f>
        <v>0</v>
      </c>
      <c r="U184" s="39"/>
      <c r="V184" s="39"/>
      <c r="W184" s="39"/>
      <c r="X184" s="39"/>
      <c r="Y184" s="39"/>
      <c r="Z184" s="39"/>
      <c r="AA184" s="39"/>
      <c r="AB184" s="39"/>
      <c r="AC184" s="39"/>
      <c r="AD184" s="39"/>
      <c r="AE184" s="39"/>
      <c r="AR184" s="226" t="s">
        <v>263</v>
      </c>
      <c r="AT184" s="226" t="s">
        <v>222</v>
      </c>
      <c r="AU184" s="226" t="s">
        <v>84</v>
      </c>
      <c r="AY184" s="17" t="s">
        <v>194</v>
      </c>
      <c r="BE184" s="227">
        <f>IF(N184="základní",J184,0)</f>
        <v>0</v>
      </c>
      <c r="BF184" s="227">
        <f>IF(N184="snížená",J184,0)</f>
        <v>0</v>
      </c>
      <c r="BG184" s="227">
        <f>IF(N184="zákl. přenesená",J184,0)</f>
        <v>0</v>
      </c>
      <c r="BH184" s="227">
        <f>IF(N184="sníž. přenesená",J184,0)</f>
        <v>0</v>
      </c>
      <c r="BI184" s="227">
        <f>IF(N184="nulová",J184,0)</f>
        <v>0</v>
      </c>
      <c r="BJ184" s="17" t="s">
        <v>84</v>
      </c>
      <c r="BK184" s="227">
        <f>ROUND(I184*H184,2)</f>
        <v>0</v>
      </c>
      <c r="BL184" s="17" t="s">
        <v>263</v>
      </c>
      <c r="BM184" s="226" t="s">
        <v>2339</v>
      </c>
    </row>
    <row r="185" s="2" customFormat="1" ht="37.8" customHeight="1">
      <c r="A185" s="39"/>
      <c r="B185" s="40"/>
      <c r="C185" s="261" t="s">
        <v>586</v>
      </c>
      <c r="D185" s="261" t="s">
        <v>222</v>
      </c>
      <c r="E185" s="262" t="s">
        <v>2340</v>
      </c>
      <c r="F185" s="263" t="s">
        <v>2341</v>
      </c>
      <c r="G185" s="264" t="s">
        <v>771</v>
      </c>
      <c r="H185" s="265">
        <v>10</v>
      </c>
      <c r="I185" s="266"/>
      <c r="J185" s="267">
        <f>ROUND(I185*H185,2)</f>
        <v>0</v>
      </c>
      <c r="K185" s="263" t="s">
        <v>200</v>
      </c>
      <c r="L185" s="45"/>
      <c r="M185" s="274" t="s">
        <v>32</v>
      </c>
      <c r="N185" s="275" t="s">
        <v>48</v>
      </c>
      <c r="O185" s="276"/>
      <c r="P185" s="277">
        <f>O185*H185</f>
        <v>0</v>
      </c>
      <c r="Q185" s="277">
        <v>0</v>
      </c>
      <c r="R185" s="277">
        <f>Q185*H185</f>
        <v>0</v>
      </c>
      <c r="S185" s="277">
        <v>0</v>
      </c>
      <c r="T185" s="278">
        <f>S185*H185</f>
        <v>0</v>
      </c>
      <c r="U185" s="39"/>
      <c r="V185" s="39"/>
      <c r="W185" s="39"/>
      <c r="X185" s="39"/>
      <c r="Y185" s="39"/>
      <c r="Z185" s="39"/>
      <c r="AA185" s="39"/>
      <c r="AB185" s="39"/>
      <c r="AC185" s="39"/>
      <c r="AD185" s="39"/>
      <c r="AE185" s="39"/>
      <c r="AR185" s="226" t="s">
        <v>263</v>
      </c>
      <c r="AT185" s="226" t="s">
        <v>222</v>
      </c>
      <c r="AU185" s="226" t="s">
        <v>84</v>
      </c>
      <c r="AY185" s="17" t="s">
        <v>194</v>
      </c>
      <c r="BE185" s="227">
        <f>IF(N185="základní",J185,0)</f>
        <v>0</v>
      </c>
      <c r="BF185" s="227">
        <f>IF(N185="snížená",J185,0)</f>
        <v>0</v>
      </c>
      <c r="BG185" s="227">
        <f>IF(N185="zákl. přenesená",J185,0)</f>
        <v>0</v>
      </c>
      <c r="BH185" s="227">
        <f>IF(N185="sníž. přenesená",J185,0)</f>
        <v>0</v>
      </c>
      <c r="BI185" s="227">
        <f>IF(N185="nulová",J185,0)</f>
        <v>0</v>
      </c>
      <c r="BJ185" s="17" t="s">
        <v>84</v>
      </c>
      <c r="BK185" s="227">
        <f>ROUND(I185*H185,2)</f>
        <v>0</v>
      </c>
      <c r="BL185" s="17" t="s">
        <v>263</v>
      </c>
      <c r="BM185" s="226" t="s">
        <v>2342</v>
      </c>
    </row>
    <row r="186" s="2" customFormat="1" ht="6.96" customHeight="1">
      <c r="A186" s="39"/>
      <c r="B186" s="60"/>
      <c r="C186" s="61"/>
      <c r="D186" s="61"/>
      <c r="E186" s="61"/>
      <c r="F186" s="61"/>
      <c r="G186" s="61"/>
      <c r="H186" s="61"/>
      <c r="I186" s="61"/>
      <c r="J186" s="61"/>
      <c r="K186" s="61"/>
      <c r="L186" s="45"/>
      <c r="M186" s="39"/>
      <c r="O186" s="39"/>
      <c r="P186" s="39"/>
      <c r="Q186" s="39"/>
      <c r="R186" s="39"/>
      <c r="S186" s="39"/>
      <c r="T186" s="39"/>
      <c r="U186" s="39"/>
      <c r="V186" s="39"/>
      <c r="W186" s="39"/>
      <c r="X186" s="39"/>
      <c r="Y186" s="39"/>
      <c r="Z186" s="39"/>
      <c r="AA186" s="39"/>
      <c r="AB186" s="39"/>
      <c r="AC186" s="39"/>
      <c r="AD186" s="39"/>
      <c r="AE186" s="39"/>
    </row>
  </sheetData>
  <sheetProtection sheet="1" autoFilter="0" formatColumns="0" formatRows="0" objects="1" scenarios="1" spinCount="100000" saltValue="3x7XhU8ZNHypAy4Em9Ml+WXAeOczwDGrUGt+aIPhmVF7g2Nzo6NRNCxtHBvyhWwn3HShQZLwKVmLfosJLrHrhw==" hashValue="XNamoFXqji/yudgLRLJcCWHxoDztuqQVSvWioOhEwVnH3gqqQ4GYedC8brgfz0ahHPjiuGsTJLNDGFsK3EaTLA==" algorithmName="SHA-512" password="CC35"/>
  <autoFilter ref="C92:K185"/>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Šanda Ondřej, Ing.</dc:creator>
  <cp:lastModifiedBy>Šanda Ondřej, Ing.</cp:lastModifiedBy>
  <dcterms:created xsi:type="dcterms:W3CDTF">2023-06-14T05:18:35Z</dcterms:created>
  <dcterms:modified xsi:type="dcterms:W3CDTF">2023-06-14T05:18:56Z</dcterms:modified>
</cp:coreProperties>
</file>